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40" windowHeight="9345" firstSheet="2" activeTab="3"/>
  </bookViews>
  <sheets>
    <sheet name="Competitors" sheetId="1" r:id="rId1"/>
    <sheet name="Total Scores" sheetId="4" r:id="rId2"/>
    <sheet name="Challenge Ride" sheetId="2" r:id="rId3"/>
    <sheet name="Team Score" sheetId="5" r:id="rId4"/>
    <sheet name="Mr. Rodeo" sheetId="11" r:id="rId5"/>
    <sheet name="Division Results" sheetId="7" r:id="rId6"/>
    <sheet name="Division Rslts Final" sheetId="12" r:id="rId7"/>
    <sheet name="$Challenge Ride$" sheetId="6" r:id="rId8"/>
    <sheet name="Slow Ride" sheetId="9" r:id="rId9"/>
    <sheet name="Sheet1" sheetId="13" r:id="rId10"/>
  </sheets>
  <definedNames>
    <definedName name="_xlnm.Print_Area" localSheetId="6">'Division Rslts Final'!$A$1:$AJ$44</definedName>
  </definedNames>
  <calcPr calcId="145621"/>
</workbook>
</file>

<file path=xl/calcChain.xml><?xml version="1.0" encoding="utf-8"?>
<calcChain xmlns="http://schemas.openxmlformats.org/spreadsheetml/2006/main">
  <c r="H3" i="11" l="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U7" i="4" l="1"/>
  <c r="S7" i="4"/>
  <c r="O7" i="4"/>
  <c r="M7" i="4"/>
  <c r="F3" i="4"/>
  <c r="F4" i="4"/>
  <c r="M5" i="7" s="1"/>
  <c r="F5" i="4"/>
  <c r="L6" i="7" s="1"/>
  <c r="F6" i="4"/>
  <c r="F8" i="4"/>
  <c r="F9" i="4"/>
  <c r="F10" i="4"/>
  <c r="AE12" i="7" s="1"/>
  <c r="F11" i="4"/>
  <c r="F12" i="4"/>
  <c r="F13" i="4"/>
  <c r="F14" i="4"/>
  <c r="AA16" i="7" s="1"/>
  <c r="F15" i="4"/>
  <c r="N17" i="7" s="1"/>
  <c r="F16" i="4"/>
  <c r="F17" i="4"/>
  <c r="B19" i="7" s="1"/>
  <c r="F18" i="4"/>
  <c r="D20" i="7" s="1"/>
  <c r="F19" i="4"/>
  <c r="F20" i="4"/>
  <c r="F21" i="4"/>
  <c r="F22" i="4"/>
  <c r="F23" i="4"/>
  <c r="F24" i="4"/>
  <c r="F25" i="4"/>
  <c r="F26" i="4"/>
  <c r="F27" i="4"/>
  <c r="F28" i="4"/>
  <c r="F29" i="4"/>
  <c r="R31" i="7" s="1"/>
  <c r="F30" i="4"/>
  <c r="A32" i="7" s="1"/>
  <c r="F31" i="4"/>
  <c r="F32" i="4"/>
  <c r="J34" i="7" s="1"/>
  <c r="F33" i="4"/>
  <c r="M35" i="7" s="1"/>
  <c r="F34" i="4"/>
  <c r="F35" i="4"/>
  <c r="F36" i="4"/>
  <c r="V38" i="7" s="1"/>
  <c r="F2" i="4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2" i="9"/>
  <c r="A3" i="9"/>
  <c r="B3" i="9"/>
  <c r="C3" i="9"/>
  <c r="D3" i="9"/>
  <c r="A4" i="9"/>
  <c r="B4" i="9"/>
  <c r="C4" i="9"/>
  <c r="D4" i="9"/>
  <c r="A5" i="9"/>
  <c r="B5" i="9"/>
  <c r="C5" i="9"/>
  <c r="D5" i="9"/>
  <c r="A6" i="9"/>
  <c r="B6" i="9"/>
  <c r="C6" i="9"/>
  <c r="D6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19" i="9"/>
  <c r="B19" i="9"/>
  <c r="C19" i="9"/>
  <c r="D19" i="9"/>
  <c r="A20" i="9"/>
  <c r="B20" i="9"/>
  <c r="C20" i="9"/>
  <c r="D20" i="9"/>
  <c r="A21" i="9"/>
  <c r="B21" i="9"/>
  <c r="C21" i="9"/>
  <c r="D21" i="9"/>
  <c r="A22" i="9"/>
  <c r="B22" i="9"/>
  <c r="C22" i="9"/>
  <c r="D22" i="9"/>
  <c r="A23" i="9"/>
  <c r="B23" i="9"/>
  <c r="C23" i="9"/>
  <c r="D23" i="9"/>
  <c r="A24" i="9"/>
  <c r="B24" i="9"/>
  <c r="C24" i="9"/>
  <c r="D24" i="9"/>
  <c r="A25" i="9"/>
  <c r="B25" i="9"/>
  <c r="C25" i="9"/>
  <c r="D25" i="9"/>
  <c r="A26" i="9"/>
  <c r="B26" i="9"/>
  <c r="C26" i="9"/>
  <c r="D26" i="9"/>
  <c r="A27" i="9"/>
  <c r="B27" i="9"/>
  <c r="C27" i="9"/>
  <c r="D27" i="9"/>
  <c r="A28" i="9"/>
  <c r="B28" i="9"/>
  <c r="C28" i="9"/>
  <c r="D28" i="9"/>
  <c r="A29" i="9"/>
  <c r="B29" i="9"/>
  <c r="C29" i="9"/>
  <c r="D29" i="9"/>
  <c r="A30" i="9"/>
  <c r="B30" i="9"/>
  <c r="C30" i="9"/>
  <c r="D30" i="9"/>
  <c r="A31" i="9"/>
  <c r="B31" i="9"/>
  <c r="C31" i="9"/>
  <c r="D31" i="9"/>
  <c r="A32" i="9"/>
  <c r="B32" i="9"/>
  <c r="C32" i="9"/>
  <c r="D32" i="9"/>
  <c r="A33" i="9"/>
  <c r="B33" i="9"/>
  <c r="C33" i="9"/>
  <c r="D33" i="9"/>
  <c r="A34" i="9"/>
  <c r="B34" i="9"/>
  <c r="C34" i="9"/>
  <c r="D34" i="9"/>
  <c r="A35" i="9"/>
  <c r="B35" i="9"/>
  <c r="C35" i="9"/>
  <c r="D35" i="9"/>
  <c r="A36" i="9"/>
  <c r="B36" i="9"/>
  <c r="C36" i="9"/>
  <c r="D36" i="9"/>
  <c r="A37" i="9"/>
  <c r="B37" i="9"/>
  <c r="C37" i="9"/>
  <c r="D37" i="9"/>
  <c r="B2" i="9"/>
  <c r="C2" i="9"/>
  <c r="D2" i="9"/>
  <c r="A2" i="9"/>
  <c r="E3" i="4"/>
  <c r="E4" i="4"/>
  <c r="E5" i="4"/>
  <c r="E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2" i="4"/>
  <c r="S3" i="4"/>
  <c r="S4" i="4"/>
  <c r="S5" i="4"/>
  <c r="S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2" i="4"/>
  <c r="M3" i="4"/>
  <c r="M4" i="4"/>
  <c r="M5" i="4"/>
  <c r="M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2" i="4"/>
  <c r="F3" i="2"/>
  <c r="J3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J27" i="2" s="1"/>
  <c r="F28" i="2"/>
  <c r="F29" i="2"/>
  <c r="F30" i="2"/>
  <c r="F31" i="2"/>
  <c r="F32" i="2"/>
  <c r="F33" i="2"/>
  <c r="F34" i="2"/>
  <c r="F35" i="2"/>
  <c r="F36" i="2"/>
  <c r="F2" i="2"/>
  <c r="AD38" i="7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C2" i="2"/>
  <c r="B2" i="2"/>
  <c r="A2" i="2"/>
  <c r="A3" i="4"/>
  <c r="B3" i="4"/>
  <c r="A4" i="6" s="1"/>
  <c r="C3" i="4"/>
  <c r="B4" i="6" s="1"/>
  <c r="D3" i="4"/>
  <c r="H3" i="4"/>
  <c r="I3" i="4"/>
  <c r="O3" i="4"/>
  <c r="W3" i="4" s="1"/>
  <c r="U3" i="4"/>
  <c r="A4" i="4"/>
  <c r="B4" i="4"/>
  <c r="C4" i="4"/>
  <c r="B5" i="6" s="1"/>
  <c r="D4" i="4"/>
  <c r="H4" i="4"/>
  <c r="I4" i="4"/>
  <c r="O4" i="4"/>
  <c r="W4" i="4" s="1"/>
  <c r="U4" i="4"/>
  <c r="V4" i="4"/>
  <c r="A5" i="4"/>
  <c r="H5" i="4" s="1"/>
  <c r="B5" i="4"/>
  <c r="A6" i="6" s="1"/>
  <c r="C5" i="4"/>
  <c r="J5" i="4" s="1"/>
  <c r="D5" i="4"/>
  <c r="O5" i="4"/>
  <c r="U5" i="4"/>
  <c r="W5" i="4" s="1"/>
  <c r="A7" i="7"/>
  <c r="A7" i="6"/>
  <c r="C7" i="7"/>
  <c r="A6" i="4"/>
  <c r="AG8" i="7" s="1"/>
  <c r="B6" i="4"/>
  <c r="I6" i="4" s="1"/>
  <c r="C6" i="4"/>
  <c r="D6" i="4"/>
  <c r="H6" i="4"/>
  <c r="O6" i="4"/>
  <c r="P6" i="4"/>
  <c r="U6" i="4"/>
  <c r="V6" i="4" s="1"/>
  <c r="I9" i="7"/>
  <c r="K9" i="7"/>
  <c r="A8" i="4"/>
  <c r="Y10" i="7" s="1"/>
  <c r="B8" i="4"/>
  <c r="A10" i="6" s="1"/>
  <c r="C8" i="4"/>
  <c r="B10" i="6" s="1"/>
  <c r="D8" i="4"/>
  <c r="H8" i="4"/>
  <c r="I8" i="4"/>
  <c r="O8" i="4"/>
  <c r="U8" i="4"/>
  <c r="A9" i="4"/>
  <c r="AC11" i="7" s="1"/>
  <c r="B9" i="4"/>
  <c r="C9" i="4"/>
  <c r="AE11" i="7"/>
  <c r="D9" i="4"/>
  <c r="O9" i="4"/>
  <c r="U9" i="4"/>
  <c r="V9" i="4" s="1"/>
  <c r="A10" i="4"/>
  <c r="A12" i="7" s="1"/>
  <c r="B10" i="4"/>
  <c r="A12" i="6" s="1"/>
  <c r="C10" i="4"/>
  <c r="B12" i="6" s="1"/>
  <c r="D10" i="4"/>
  <c r="H10" i="4"/>
  <c r="I10" i="4"/>
  <c r="O10" i="4"/>
  <c r="U10" i="4"/>
  <c r="A11" i="4"/>
  <c r="Y13" i="7" s="1"/>
  <c r="B11" i="4"/>
  <c r="A13" i="6" s="1"/>
  <c r="C11" i="4"/>
  <c r="D11" i="4"/>
  <c r="H11" i="4"/>
  <c r="I11" i="4"/>
  <c r="O11" i="4"/>
  <c r="U11" i="4"/>
  <c r="V11" i="4"/>
  <c r="A12" i="4"/>
  <c r="H12" i="4" s="1"/>
  <c r="B12" i="4"/>
  <c r="A14" i="6" s="1"/>
  <c r="C12" i="4"/>
  <c r="B14" i="6" s="1"/>
  <c r="D12" i="4"/>
  <c r="O12" i="4"/>
  <c r="U12" i="4"/>
  <c r="A13" i="4"/>
  <c r="B13" i="4"/>
  <c r="F15" i="7" s="1"/>
  <c r="C13" i="4"/>
  <c r="AE15" i="7" s="1"/>
  <c r="D13" i="4"/>
  <c r="O13" i="4"/>
  <c r="U13" i="4"/>
  <c r="W13" i="4" s="1"/>
  <c r="X13" i="4" s="1"/>
  <c r="G13" i="4" s="1"/>
  <c r="AF15" i="7" s="1"/>
  <c r="A14" i="4"/>
  <c r="B14" i="4"/>
  <c r="A16" i="6" s="1"/>
  <c r="C14" i="4"/>
  <c r="B16" i="6" s="1"/>
  <c r="D14" i="4"/>
  <c r="H14" i="4"/>
  <c r="I14" i="4"/>
  <c r="O14" i="4"/>
  <c r="U14" i="4"/>
  <c r="W14" i="4" s="1"/>
  <c r="X14" i="4" s="1"/>
  <c r="G14" i="4" s="1"/>
  <c r="P16" i="7" s="1"/>
  <c r="A15" i="4"/>
  <c r="B15" i="4"/>
  <c r="I15" i="4" s="1"/>
  <c r="C15" i="4"/>
  <c r="D15" i="4"/>
  <c r="O15" i="4"/>
  <c r="U15" i="4"/>
  <c r="A16" i="4"/>
  <c r="H16" i="4" s="1"/>
  <c r="B16" i="4"/>
  <c r="B18" i="7" s="1"/>
  <c r="C16" i="4"/>
  <c r="J16" i="4" s="1"/>
  <c r="D16" i="4"/>
  <c r="O16" i="4"/>
  <c r="U16" i="4"/>
  <c r="A17" i="4"/>
  <c r="H17" i="4" s="1"/>
  <c r="B17" i="4"/>
  <c r="I17" i="4" s="1"/>
  <c r="C17" i="4"/>
  <c r="D17" i="4"/>
  <c r="O17" i="4"/>
  <c r="W17" i="4" s="1"/>
  <c r="X17" i="4" s="1"/>
  <c r="G17" i="4" s="1"/>
  <c r="U17" i="4"/>
  <c r="A18" i="4"/>
  <c r="B18" i="4"/>
  <c r="A20" i="6" s="1"/>
  <c r="C18" i="4"/>
  <c r="J18" i="4" s="1"/>
  <c r="D18" i="4"/>
  <c r="H18" i="4"/>
  <c r="O18" i="4"/>
  <c r="W18" i="4" s="1"/>
  <c r="X18" i="4" s="1"/>
  <c r="G18" i="4" s="1"/>
  <c r="U18" i="4"/>
  <c r="A19" i="4"/>
  <c r="H19" i="4" s="1"/>
  <c r="B19" i="4"/>
  <c r="I19" i="4" s="1"/>
  <c r="C19" i="4"/>
  <c r="D19" i="4"/>
  <c r="O19" i="4"/>
  <c r="P19" i="4" s="1"/>
  <c r="U19" i="4"/>
  <c r="V19" i="4" s="1"/>
  <c r="A20" i="4"/>
  <c r="A22" i="7" s="1"/>
  <c r="B20" i="4"/>
  <c r="A22" i="6" s="1"/>
  <c r="C20" i="4"/>
  <c r="B22" i="6" s="1"/>
  <c r="D20" i="4"/>
  <c r="H20" i="4"/>
  <c r="I20" i="4"/>
  <c r="O20" i="4"/>
  <c r="U20" i="4"/>
  <c r="W20" i="4" s="1"/>
  <c r="X20" i="4" s="1"/>
  <c r="G20" i="4" s="1"/>
  <c r="A21" i="4"/>
  <c r="B21" i="4"/>
  <c r="F23" i="7" s="1"/>
  <c r="C21" i="4"/>
  <c r="B23" i="6" s="1"/>
  <c r="D21" i="4"/>
  <c r="O21" i="4"/>
  <c r="U21" i="4"/>
  <c r="A22" i="4"/>
  <c r="H22" i="4" s="1"/>
  <c r="B22" i="4"/>
  <c r="F24" i="7" s="1"/>
  <c r="C22" i="4"/>
  <c r="B24" i="6" s="1"/>
  <c r="D22" i="4"/>
  <c r="O22" i="4"/>
  <c r="U22" i="4"/>
  <c r="W22" i="4" s="1"/>
  <c r="X22" i="4" s="1"/>
  <c r="G22" i="4" s="1"/>
  <c r="A23" i="4"/>
  <c r="B23" i="4"/>
  <c r="A25" i="6" s="1"/>
  <c r="C23" i="4"/>
  <c r="B25" i="6" s="1"/>
  <c r="D23" i="4"/>
  <c r="H23" i="4"/>
  <c r="I23" i="4"/>
  <c r="O23" i="4"/>
  <c r="U23" i="4"/>
  <c r="V23" i="4" s="1"/>
  <c r="A24" i="4"/>
  <c r="B24" i="4"/>
  <c r="A26" i="6" s="1"/>
  <c r="C24" i="4"/>
  <c r="B26" i="6" s="1"/>
  <c r="D24" i="4"/>
  <c r="O24" i="4"/>
  <c r="U24" i="4"/>
  <c r="A25" i="4"/>
  <c r="H25" i="4" s="1"/>
  <c r="B25" i="4"/>
  <c r="A27" i="6" s="1"/>
  <c r="C25" i="4"/>
  <c r="B27" i="6" s="1"/>
  <c r="D25" i="4"/>
  <c r="O25" i="4"/>
  <c r="U25" i="4"/>
  <c r="A26" i="4"/>
  <c r="B26" i="4"/>
  <c r="A28" i="6" s="1"/>
  <c r="C26" i="4"/>
  <c r="D26" i="4"/>
  <c r="H26" i="4"/>
  <c r="O26" i="4"/>
  <c r="U26" i="4"/>
  <c r="A27" i="4"/>
  <c r="B27" i="4"/>
  <c r="I27" i="4" s="1"/>
  <c r="C27" i="4"/>
  <c r="D27" i="4"/>
  <c r="O27" i="4"/>
  <c r="P27" i="4" s="1"/>
  <c r="U27" i="4"/>
  <c r="A28" i="4"/>
  <c r="H28" i="4" s="1"/>
  <c r="B28" i="4"/>
  <c r="I28" i="4" s="1"/>
  <c r="C28" i="4"/>
  <c r="B30" i="6" s="1"/>
  <c r="D28" i="4"/>
  <c r="O28" i="4"/>
  <c r="U28" i="4"/>
  <c r="A29" i="4"/>
  <c r="H29" i="4" s="1"/>
  <c r="B29" i="4"/>
  <c r="C29" i="4"/>
  <c r="D29" i="4"/>
  <c r="O29" i="4"/>
  <c r="W29" i="4" s="1"/>
  <c r="X29" i="4" s="1"/>
  <c r="G29" i="4" s="1"/>
  <c r="U29" i="4"/>
  <c r="V29" i="4" s="1"/>
  <c r="A30" i="4"/>
  <c r="B30" i="4"/>
  <c r="A32" i="6" s="1"/>
  <c r="C30" i="4"/>
  <c r="J30" i="4" s="1"/>
  <c r="D30" i="4"/>
  <c r="H30" i="4"/>
  <c r="I30" i="4"/>
  <c r="O30" i="4"/>
  <c r="U30" i="4"/>
  <c r="A31" i="4"/>
  <c r="H31" i="4" s="1"/>
  <c r="B31" i="4"/>
  <c r="C31" i="4"/>
  <c r="AE33" i="7" s="1"/>
  <c r="D31" i="4"/>
  <c r="O31" i="4"/>
  <c r="U31" i="4"/>
  <c r="A32" i="4"/>
  <c r="H32" i="4" s="1"/>
  <c r="B32" i="4"/>
  <c r="A34" i="6" s="1"/>
  <c r="C32" i="4"/>
  <c r="J32" i="4" s="1"/>
  <c r="D32" i="4"/>
  <c r="O32" i="4"/>
  <c r="W32" i="4" s="1"/>
  <c r="U32" i="4"/>
  <c r="A33" i="4"/>
  <c r="E35" i="7" s="1"/>
  <c r="B33" i="4"/>
  <c r="A35" i="6" s="1"/>
  <c r="C33" i="4"/>
  <c r="J33" i="4" s="1"/>
  <c r="D33" i="4"/>
  <c r="H33" i="4"/>
  <c r="I33" i="4"/>
  <c r="O33" i="4"/>
  <c r="U33" i="4"/>
  <c r="V33" i="4" s="1"/>
  <c r="A34" i="4"/>
  <c r="B34" i="4"/>
  <c r="A36" i="6" s="1"/>
  <c r="C34" i="4"/>
  <c r="B36" i="6" s="1"/>
  <c r="D34" i="4"/>
  <c r="O34" i="4"/>
  <c r="P34" i="4"/>
  <c r="U34" i="4"/>
  <c r="W34" i="4" s="1"/>
  <c r="A35" i="4"/>
  <c r="M37" i="7" s="1"/>
  <c r="B35" i="4"/>
  <c r="C35" i="4"/>
  <c r="J35" i="4" s="1"/>
  <c r="D35" i="4"/>
  <c r="O35" i="4"/>
  <c r="U35" i="4"/>
  <c r="A36" i="4"/>
  <c r="H36" i="4" s="1"/>
  <c r="B36" i="4"/>
  <c r="A38" i="6" s="1"/>
  <c r="C36" i="4"/>
  <c r="J36" i="4" s="1"/>
  <c r="D36" i="4"/>
  <c r="O36" i="4"/>
  <c r="U36" i="4"/>
  <c r="A39" i="6"/>
  <c r="B40" i="6"/>
  <c r="B42" i="6"/>
  <c r="A43" i="6"/>
  <c r="B43" i="6"/>
  <c r="A44" i="6"/>
  <c r="B46" i="6"/>
  <c r="B47" i="6"/>
  <c r="A48" i="6"/>
  <c r="B48" i="6"/>
  <c r="B49" i="6"/>
  <c r="A50" i="6"/>
  <c r="B50" i="6"/>
  <c r="A51" i="6"/>
  <c r="B51" i="6"/>
  <c r="A52" i="6"/>
  <c r="B52" i="6"/>
  <c r="A55" i="6"/>
  <c r="B55" i="6"/>
  <c r="B56" i="6"/>
  <c r="B57" i="6"/>
  <c r="A58" i="6"/>
  <c r="A59" i="6"/>
  <c r="A60" i="6"/>
  <c r="B60" i="6"/>
  <c r="A62" i="6"/>
  <c r="B62" i="6"/>
  <c r="A64" i="6"/>
  <c r="B64" i="6"/>
  <c r="D2" i="4"/>
  <c r="C2" i="4"/>
  <c r="J2" i="4" s="1"/>
  <c r="B2" i="4"/>
  <c r="I2" i="4" s="1"/>
  <c r="A2" i="4"/>
  <c r="H2" i="4" s="1"/>
  <c r="I3" i="2"/>
  <c r="J4" i="2"/>
  <c r="I4" i="2"/>
  <c r="I5" i="2"/>
  <c r="I6" i="2"/>
  <c r="I7" i="2"/>
  <c r="I8" i="2"/>
  <c r="I9" i="2"/>
  <c r="I10" i="2"/>
  <c r="I11" i="2"/>
  <c r="I12" i="2"/>
  <c r="J12" i="2"/>
  <c r="I13" i="2"/>
  <c r="I15" i="2"/>
  <c r="I16" i="2"/>
  <c r="I17" i="2"/>
  <c r="I18" i="2"/>
  <c r="J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2" i="2"/>
  <c r="W15" i="7"/>
  <c r="W37" i="7"/>
  <c r="S7" i="7"/>
  <c r="S23" i="7"/>
  <c r="M31" i="7"/>
  <c r="J13" i="7"/>
  <c r="J19" i="7"/>
  <c r="L33" i="7"/>
  <c r="G9" i="7"/>
  <c r="G25" i="7"/>
  <c r="A23" i="7"/>
  <c r="D34" i="7"/>
  <c r="C37" i="7"/>
  <c r="C38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3" i="6"/>
  <c r="B53" i="6"/>
  <c r="O2" i="4"/>
  <c r="P2" i="4" s="1"/>
  <c r="U2" i="4"/>
  <c r="V2" i="4" s="1"/>
  <c r="AH38" i="7"/>
  <c r="AJ24" i="7"/>
  <c r="AB7" i="7"/>
  <c r="AB9" i="7"/>
  <c r="AJ9" i="7"/>
  <c r="Z11" i="7"/>
  <c r="AH11" i="7"/>
  <c r="Z13" i="7"/>
  <c r="AH13" i="7"/>
  <c r="Z15" i="7"/>
  <c r="AH15" i="7"/>
  <c r="AF37" i="7"/>
  <c r="AI37" i="7"/>
  <c r="AA37" i="7"/>
  <c r="AI35" i="7"/>
  <c r="AA35" i="7"/>
  <c r="AI33" i="7"/>
  <c r="AA33" i="7"/>
  <c r="AI31" i="7"/>
  <c r="AA31" i="7"/>
  <c r="AB29" i="7"/>
  <c r="AA27" i="7"/>
  <c r="AD27" i="7"/>
  <c r="AG25" i="7"/>
  <c r="Y25" i="7"/>
  <c r="Z25" i="7"/>
  <c r="AC23" i="7"/>
  <c r="AH23" i="7"/>
  <c r="Z23" i="7"/>
  <c r="AE3" i="7"/>
  <c r="AE7" i="7"/>
  <c r="AA8" i="7"/>
  <c r="AA9" i="7"/>
  <c r="AE9" i="7"/>
  <c r="AA11" i="7"/>
  <c r="AA13" i="7"/>
  <c r="AE13" i="7"/>
  <c r="AA15" i="7"/>
  <c r="AG17" i="7"/>
  <c r="Y19" i="7"/>
  <c r="AC19" i="7"/>
  <c r="AG19" i="7"/>
  <c r="Y21" i="7"/>
  <c r="L23" i="7"/>
  <c r="H25" i="7"/>
  <c r="L11" i="7"/>
  <c r="A40" i="6"/>
  <c r="A8" i="6"/>
  <c r="A35" i="7"/>
  <c r="A31" i="7"/>
  <c r="A27" i="7"/>
  <c r="A11" i="7"/>
  <c r="G3" i="7"/>
  <c r="S21" i="7"/>
  <c r="B54" i="6"/>
  <c r="B41" i="6"/>
  <c r="B58" i="6"/>
  <c r="A56" i="6"/>
  <c r="A47" i="6"/>
  <c r="A54" i="6"/>
  <c r="A45" i="6"/>
  <c r="A19" i="6"/>
  <c r="D37" i="7"/>
  <c r="P33" i="7"/>
  <c r="P29" i="7"/>
  <c r="P25" i="7"/>
  <c r="T21" i="7"/>
  <c r="D11" i="7"/>
  <c r="L7" i="7"/>
  <c r="H3" i="7"/>
  <c r="W35" i="7"/>
  <c r="I35" i="7"/>
  <c r="AH35" i="7"/>
  <c r="Z35" i="7"/>
  <c r="AG35" i="7"/>
  <c r="AC35" i="7"/>
  <c r="Y35" i="7"/>
  <c r="K31" i="7"/>
  <c r="AH31" i="7"/>
  <c r="Z31" i="7"/>
  <c r="AG31" i="7"/>
  <c r="Y31" i="7"/>
  <c r="U27" i="7"/>
  <c r="M27" i="7"/>
  <c r="F27" i="7"/>
  <c r="B27" i="7"/>
  <c r="AC27" i="7"/>
  <c r="Y27" i="7"/>
  <c r="AB27" i="7"/>
  <c r="C23" i="7"/>
  <c r="AI23" i="7"/>
  <c r="AA23" i="7"/>
  <c r="AJ23" i="7"/>
  <c r="AB23" i="7"/>
  <c r="J17" i="7"/>
  <c r="Z17" i="7"/>
  <c r="AD17" i="7"/>
  <c r="AJ17" i="7"/>
  <c r="P13" i="7"/>
  <c r="H13" i="7"/>
  <c r="AF13" i="7"/>
  <c r="AJ13" i="7"/>
  <c r="O7" i="7"/>
  <c r="G7" i="7"/>
  <c r="AF7" i="7"/>
  <c r="Y7" i="7"/>
  <c r="AC7" i="7"/>
  <c r="A42" i="6"/>
  <c r="U3" i="7"/>
  <c r="Q3" i="7"/>
  <c r="M3" i="7"/>
  <c r="C3" i="7"/>
  <c r="AD3" i="7"/>
  <c r="Y3" i="7"/>
  <c r="AC3" i="7"/>
  <c r="E37" i="7"/>
  <c r="AH37" i="7"/>
  <c r="AD37" i="7"/>
  <c r="Z37" i="7"/>
  <c r="AG37" i="7"/>
  <c r="AC37" i="7"/>
  <c r="Y37" i="7"/>
  <c r="Q33" i="7"/>
  <c r="B33" i="7"/>
  <c r="AH33" i="7"/>
  <c r="Z33" i="7"/>
  <c r="AG33" i="7"/>
  <c r="AC33" i="7"/>
  <c r="Y33" i="7"/>
  <c r="X29" i="7"/>
  <c r="Q29" i="7"/>
  <c r="I29" i="7"/>
  <c r="G29" i="7"/>
  <c r="C29" i="7"/>
  <c r="AH29" i="7"/>
  <c r="Z29" i="7"/>
  <c r="AG29" i="7"/>
  <c r="AC29" i="7"/>
  <c r="Y29" i="7"/>
  <c r="S25" i="7"/>
  <c r="K25" i="7"/>
  <c r="E25" i="7"/>
  <c r="AI25" i="7"/>
  <c r="AE25" i="7"/>
  <c r="AA25" i="7"/>
  <c r="AJ25" i="7"/>
  <c r="P21" i="7"/>
  <c r="L21" i="7"/>
  <c r="D21" i="7"/>
  <c r="Z21" i="7"/>
  <c r="AI21" i="7"/>
  <c r="AJ21" i="7"/>
  <c r="W19" i="7"/>
  <c r="R19" i="7"/>
  <c r="D19" i="7"/>
  <c r="Z19" i="7"/>
  <c r="AD19" i="7"/>
  <c r="AH19" i="7"/>
  <c r="L15" i="7"/>
  <c r="B15" i="7"/>
  <c r="AB15" i="7"/>
  <c r="AJ15" i="7"/>
  <c r="W11" i="7"/>
  <c r="S11" i="7"/>
  <c r="E11" i="7"/>
  <c r="AB11" i="7"/>
  <c r="E9" i="7"/>
  <c r="B9" i="7"/>
  <c r="Z9" i="7"/>
  <c r="AD9" i="7"/>
  <c r="AH9" i="7"/>
  <c r="AH5" i="7"/>
  <c r="AC5" i="7"/>
  <c r="J25" i="4"/>
  <c r="J23" i="4"/>
  <c r="J4" i="4"/>
  <c r="P9" i="7"/>
  <c r="T17" i="7"/>
  <c r="D27" i="7"/>
  <c r="D31" i="7"/>
  <c r="D35" i="7"/>
  <c r="R17" i="7"/>
  <c r="N25" i="7"/>
  <c r="F3" i="7"/>
  <c r="W13" i="7"/>
  <c r="E19" i="7"/>
  <c r="C31" i="7"/>
  <c r="L13" i="7"/>
  <c r="H17" i="7"/>
  <c r="H27" i="7"/>
  <c r="L31" i="7"/>
  <c r="AA21" i="7"/>
  <c r="AA19" i="7"/>
  <c r="AC17" i="7"/>
  <c r="Y17" i="7"/>
  <c r="AG15" i="7"/>
  <c r="AC15" i="7"/>
  <c r="Y15" i="7"/>
  <c r="AG13" i="7"/>
  <c r="AC13" i="7"/>
  <c r="AG11" i="7"/>
  <c r="Y11" i="7"/>
  <c r="AG9" i="7"/>
  <c r="AC9" i="7"/>
  <c r="Y9" i="7"/>
  <c r="AG7" i="7"/>
  <c r="AA7" i="7"/>
  <c r="AE5" i="7"/>
  <c r="AA3" i="7"/>
  <c r="AH21" i="7"/>
  <c r="AG21" i="7"/>
  <c r="AD23" i="7"/>
  <c r="Y23" i="7"/>
  <c r="AG23" i="7"/>
  <c r="AH25" i="7"/>
  <c r="AC25" i="7"/>
  <c r="Z27" i="7"/>
  <c r="AG27" i="7"/>
  <c r="AE27" i="7"/>
  <c r="AA29" i="7"/>
  <c r="AI29" i="7"/>
  <c r="AJ29" i="7"/>
  <c r="AE31" i="7"/>
  <c r="AB31" i="7"/>
  <c r="AJ31" i="7"/>
  <c r="AB33" i="7"/>
  <c r="AJ33" i="7"/>
  <c r="AB35" i="7"/>
  <c r="AJ35" i="7"/>
  <c r="AE37" i="7"/>
  <c r="AB37" i="7"/>
  <c r="AJ37" i="7"/>
  <c r="AJ19" i="7"/>
  <c r="AB19" i="7"/>
  <c r="AH17" i="7"/>
  <c r="AD13" i="7"/>
  <c r="AD11" i="7"/>
  <c r="AF9" i="7"/>
  <c r="AJ7" i="7"/>
  <c r="Z3" i="7"/>
  <c r="B3" i="7"/>
  <c r="B35" i="7"/>
  <c r="D33" i="7"/>
  <c r="A29" i="7"/>
  <c r="B21" i="7"/>
  <c r="D15" i="7"/>
  <c r="D9" i="7"/>
  <c r="A5" i="7"/>
  <c r="G37" i="7"/>
  <c r="F33" i="7"/>
  <c r="G11" i="7"/>
  <c r="K23" i="7"/>
  <c r="P23" i="7"/>
  <c r="P11" i="7"/>
  <c r="S37" i="7"/>
  <c r="R35" i="7"/>
  <c r="T27" i="7"/>
  <c r="S15" i="7"/>
  <c r="X33" i="7"/>
  <c r="V25" i="7"/>
  <c r="W7" i="7"/>
  <c r="N29" i="7"/>
  <c r="D8" i="7"/>
  <c r="A41" i="6"/>
  <c r="AA20" i="7"/>
  <c r="AE8" i="7"/>
  <c r="AD14" i="7"/>
  <c r="AD8" i="7"/>
  <c r="AI22" i="7"/>
  <c r="Y34" i="7"/>
  <c r="B44" i="6"/>
  <c r="A46" i="6"/>
  <c r="I29" i="4"/>
  <c r="A49" i="6"/>
  <c r="W3" i="7"/>
  <c r="S3" i="7"/>
  <c r="O3" i="7"/>
  <c r="K3" i="7"/>
  <c r="E3" i="7"/>
  <c r="D3" i="7"/>
  <c r="A3" i="7"/>
  <c r="AB3" i="7"/>
  <c r="B37" i="7"/>
  <c r="U37" i="7"/>
  <c r="Q37" i="7"/>
  <c r="N37" i="7"/>
  <c r="F37" i="7"/>
  <c r="H37" i="7"/>
  <c r="U35" i="7"/>
  <c r="T35" i="7"/>
  <c r="O35" i="7"/>
  <c r="K35" i="7"/>
  <c r="F35" i="7"/>
  <c r="V33" i="7"/>
  <c r="S33" i="7"/>
  <c r="N33" i="7"/>
  <c r="J33" i="7"/>
  <c r="A33" i="7"/>
  <c r="C33" i="7"/>
  <c r="T31" i="7"/>
  <c r="O31" i="7"/>
  <c r="I31" i="7"/>
  <c r="E31" i="7"/>
  <c r="B31" i="7"/>
  <c r="V29" i="7"/>
  <c r="S29" i="7"/>
  <c r="K29" i="7"/>
  <c r="F29" i="7"/>
  <c r="B29" i="7"/>
  <c r="D29" i="7"/>
  <c r="C27" i="7"/>
  <c r="W27" i="7"/>
  <c r="R27" i="7"/>
  <c r="O27" i="7"/>
  <c r="K27" i="7"/>
  <c r="E27" i="7"/>
  <c r="G27" i="7"/>
  <c r="X25" i="7"/>
  <c r="Q25" i="7"/>
  <c r="M25" i="7"/>
  <c r="I25" i="7"/>
  <c r="F25" i="7"/>
  <c r="A25" i="7"/>
  <c r="C25" i="7"/>
  <c r="Q23" i="7"/>
  <c r="N23" i="7"/>
  <c r="I23" i="7"/>
  <c r="E23" i="7"/>
  <c r="G23" i="7"/>
  <c r="B23" i="7"/>
  <c r="D23" i="7"/>
  <c r="U21" i="7"/>
  <c r="J21" i="7"/>
  <c r="A21" i="7"/>
  <c r="C21" i="7"/>
  <c r="N19" i="7"/>
  <c r="L19" i="7"/>
  <c r="A19" i="7"/>
  <c r="C19" i="7"/>
  <c r="U17" i="7"/>
  <c r="S17" i="7"/>
  <c r="L17" i="7"/>
  <c r="E17" i="7"/>
  <c r="G17" i="7"/>
  <c r="P15" i="7"/>
  <c r="J15" i="7"/>
  <c r="A15" i="7"/>
  <c r="C15" i="7"/>
  <c r="T13" i="7"/>
  <c r="F13" i="7"/>
  <c r="B13" i="7"/>
  <c r="J11" i="7"/>
  <c r="F11" i="7"/>
  <c r="B11" i="7"/>
  <c r="U9" i="7"/>
  <c r="Q9" i="7"/>
  <c r="F9" i="7"/>
  <c r="H9" i="7"/>
  <c r="A9" i="7"/>
  <c r="C9" i="7"/>
  <c r="E7" i="7"/>
  <c r="Z7" i="7"/>
  <c r="AD7" i="7"/>
  <c r="AH7" i="7"/>
  <c r="U5" i="7"/>
  <c r="Q5" i="7"/>
  <c r="I5" i="7"/>
  <c r="B5" i="7"/>
  <c r="AF5" i="7"/>
  <c r="AJ5" i="7"/>
  <c r="V27" i="4"/>
  <c r="P29" i="4"/>
  <c r="AD29" i="7"/>
  <c r="P25" i="4"/>
  <c r="P23" i="4"/>
  <c r="P21" i="4"/>
  <c r="V17" i="4"/>
  <c r="V15" i="4"/>
  <c r="V13" i="4"/>
  <c r="W12" i="4"/>
  <c r="X12" i="4" s="1"/>
  <c r="G12" i="4" s="1"/>
  <c r="D14" i="7" s="1"/>
  <c r="V35" i="4"/>
  <c r="W28" i="4"/>
  <c r="P13" i="4"/>
  <c r="P12" i="4"/>
  <c r="AJ11" i="7"/>
  <c r="D7" i="7"/>
  <c r="P31" i="4"/>
  <c r="P18" i="4"/>
  <c r="X5" i="4"/>
  <c r="G5" i="4" s="1"/>
  <c r="D6" i="7" s="1"/>
  <c r="L9" i="7"/>
  <c r="P8" i="4"/>
  <c r="AF3" i="7"/>
  <c r="W10" i="4"/>
  <c r="L35" i="7"/>
  <c r="L37" i="7"/>
  <c r="V21" i="4"/>
  <c r="I32" i="4"/>
  <c r="C34" i="7"/>
  <c r="H30" i="7"/>
  <c r="E26" i="7"/>
  <c r="L20" i="7"/>
  <c r="L18" i="7"/>
  <c r="E16" i="7"/>
  <c r="L16" i="7"/>
  <c r="K14" i="7"/>
  <c r="X12" i="7"/>
  <c r="E12" i="7"/>
  <c r="N10" i="7"/>
  <c r="S8" i="7"/>
  <c r="E4" i="7"/>
  <c r="B61" i="6"/>
  <c r="B59" i="6"/>
  <c r="B45" i="6"/>
  <c r="B39" i="6"/>
  <c r="P10" i="7"/>
  <c r="D26" i="7"/>
  <c r="A29" i="6"/>
  <c r="M22" i="7"/>
  <c r="B9" i="6"/>
  <c r="F4" i="7"/>
  <c r="B11" i="6"/>
  <c r="L34" i="7"/>
  <c r="AG18" i="7"/>
  <c r="AE17" i="7"/>
  <c r="Y16" i="7"/>
  <c r="AG12" i="7"/>
  <c r="AC10" i="7"/>
  <c r="Y8" i="7"/>
  <c r="AG4" i="7"/>
  <c r="AD25" i="7"/>
  <c r="AB20" i="7"/>
  <c r="AH16" i="7"/>
  <c r="AF12" i="7"/>
  <c r="AB8" i="7"/>
  <c r="AF6" i="7"/>
  <c r="AD22" i="7"/>
  <c r="Z24" i="7"/>
  <c r="AC24" i="7"/>
  <c r="AH26" i="7"/>
  <c r="Y28" i="7"/>
  <c r="AD28" i="7"/>
  <c r="AA32" i="7"/>
  <c r="AF32" i="7"/>
  <c r="AI34" i="7"/>
  <c r="AI36" i="7"/>
  <c r="AA38" i="7"/>
  <c r="AF38" i="7"/>
  <c r="C36" i="7"/>
  <c r="G22" i="7"/>
  <c r="F6" i="7"/>
  <c r="J22" i="7"/>
  <c r="I10" i="7"/>
  <c r="P24" i="7"/>
  <c r="T22" i="7"/>
  <c r="V12" i="7"/>
  <c r="W8" i="7"/>
  <c r="W4" i="7"/>
  <c r="B7" i="6"/>
  <c r="AF8" i="7"/>
  <c r="P4" i="4"/>
  <c r="L5" i="7"/>
  <c r="J36" i="2"/>
  <c r="J21" i="2"/>
  <c r="A53" i="6"/>
  <c r="AI3" i="7"/>
  <c r="X3" i="7"/>
  <c r="V3" i="7"/>
  <c r="T3" i="7"/>
  <c r="R3" i="7"/>
  <c r="P3" i="7"/>
  <c r="N3" i="7"/>
  <c r="J3" i="7"/>
  <c r="A37" i="7"/>
  <c r="V37" i="7"/>
  <c r="X37" i="7"/>
  <c r="R37" i="7"/>
  <c r="T37" i="7"/>
  <c r="J37" i="7"/>
  <c r="C35" i="7"/>
  <c r="V35" i="7"/>
  <c r="X35" i="7"/>
  <c r="Q35" i="7"/>
  <c r="S35" i="7"/>
  <c r="N35" i="7"/>
  <c r="P35" i="7"/>
  <c r="J35" i="7"/>
  <c r="U33" i="7"/>
  <c r="W33" i="7"/>
  <c r="R33" i="7"/>
  <c r="T33" i="7"/>
  <c r="M33" i="7"/>
  <c r="O33" i="7"/>
  <c r="I33" i="7"/>
  <c r="K33" i="7"/>
  <c r="V31" i="7"/>
  <c r="Q31" i="7"/>
  <c r="S31" i="7"/>
  <c r="N31" i="7"/>
  <c r="P31" i="7"/>
  <c r="J31" i="7"/>
  <c r="M29" i="7"/>
  <c r="O29" i="7"/>
  <c r="U29" i="7"/>
  <c r="W29" i="7"/>
  <c r="R29" i="7"/>
  <c r="T29" i="7"/>
  <c r="J29" i="7"/>
  <c r="L29" i="7"/>
  <c r="V27" i="7"/>
  <c r="X27" i="7"/>
  <c r="Q27" i="7"/>
  <c r="S27" i="7"/>
  <c r="N27" i="7"/>
  <c r="P27" i="7"/>
  <c r="O25" i="7"/>
  <c r="U25" i="7"/>
  <c r="W25" i="7"/>
  <c r="R25" i="7"/>
  <c r="T25" i="7"/>
  <c r="J25" i="7"/>
  <c r="L25" i="7"/>
  <c r="V23" i="7"/>
  <c r="R23" i="7"/>
  <c r="T23" i="7"/>
  <c r="M23" i="7"/>
  <c r="O23" i="7"/>
  <c r="J23" i="7"/>
  <c r="Q21" i="7"/>
  <c r="W21" i="7"/>
  <c r="N21" i="7"/>
  <c r="I21" i="7"/>
  <c r="K21" i="7"/>
  <c r="U19" i="7"/>
  <c r="T19" i="7"/>
  <c r="P19" i="7"/>
  <c r="I19" i="7"/>
  <c r="K19" i="7"/>
  <c r="W17" i="7"/>
  <c r="P17" i="7"/>
  <c r="I17" i="7"/>
  <c r="K17" i="7"/>
  <c r="U15" i="7"/>
  <c r="Q15" i="7"/>
  <c r="N15" i="7"/>
  <c r="I15" i="7"/>
  <c r="K15" i="7"/>
  <c r="R13" i="7"/>
  <c r="N13" i="7"/>
  <c r="U11" i="7"/>
  <c r="Q11" i="7"/>
  <c r="N11" i="7"/>
  <c r="I11" i="7"/>
  <c r="K11" i="7"/>
  <c r="N9" i="7"/>
  <c r="W9" i="7"/>
  <c r="S9" i="7"/>
  <c r="J9" i="7"/>
  <c r="I7" i="7"/>
  <c r="U7" i="7"/>
  <c r="Q7" i="7"/>
  <c r="M7" i="7"/>
  <c r="K7" i="7"/>
  <c r="F7" i="7"/>
  <c r="F5" i="7"/>
  <c r="W5" i="7"/>
  <c r="S5" i="7"/>
  <c r="O5" i="7"/>
  <c r="K5" i="7"/>
  <c r="G5" i="7"/>
  <c r="A61" i="6"/>
  <c r="E33" i="7"/>
  <c r="X31" i="7"/>
  <c r="W31" i="7"/>
  <c r="AF27" i="7"/>
  <c r="AF25" i="7"/>
  <c r="X23" i="7"/>
  <c r="G21" i="7"/>
  <c r="G19" i="7"/>
  <c r="AF17" i="7"/>
  <c r="H15" i="7"/>
  <c r="G15" i="7"/>
  <c r="X13" i="7"/>
  <c r="U13" i="7"/>
  <c r="B7" i="7"/>
  <c r="J5" i="7"/>
  <c r="AI13" i="7"/>
  <c r="V13" i="7"/>
  <c r="Q13" i="7"/>
  <c r="S13" i="7"/>
  <c r="M13" i="7"/>
  <c r="O13" i="7"/>
  <c r="I13" i="7"/>
  <c r="K13" i="7"/>
  <c r="E13" i="7"/>
  <c r="G13" i="7"/>
  <c r="U31" i="7"/>
  <c r="B63" i="6"/>
  <c r="K37" i="7"/>
  <c r="I37" i="7"/>
  <c r="J21" i="4"/>
  <c r="W23" i="7"/>
  <c r="H21" i="4"/>
  <c r="U23" i="7"/>
  <c r="H13" i="4"/>
  <c r="E15" i="7"/>
  <c r="R38" i="7"/>
  <c r="V36" i="7"/>
  <c r="K36" i="7"/>
  <c r="I34" i="7"/>
  <c r="U32" i="7"/>
  <c r="E32" i="7"/>
  <c r="W28" i="7"/>
  <c r="L28" i="7"/>
  <c r="W26" i="7"/>
  <c r="L26" i="7"/>
  <c r="N24" i="7"/>
  <c r="G24" i="7"/>
  <c r="I22" i="7"/>
  <c r="U20" i="7"/>
  <c r="K20" i="7"/>
  <c r="I18" i="7"/>
  <c r="G16" i="7"/>
  <c r="I16" i="7"/>
  <c r="Q14" i="7"/>
  <c r="G14" i="7"/>
  <c r="Q12" i="7"/>
  <c r="I12" i="7"/>
  <c r="Q10" i="7"/>
  <c r="H10" i="7"/>
  <c r="U8" i="7"/>
  <c r="Q8" i="7"/>
  <c r="O8" i="7"/>
  <c r="I8" i="7"/>
  <c r="K8" i="7"/>
  <c r="E8" i="7"/>
  <c r="G8" i="7"/>
  <c r="A8" i="7"/>
  <c r="U6" i="7"/>
  <c r="O6" i="7"/>
  <c r="K6" i="7"/>
  <c r="G6" i="7"/>
  <c r="Q4" i="7"/>
  <c r="I4" i="7"/>
  <c r="A4" i="7"/>
  <c r="L24" i="7"/>
  <c r="H20" i="7"/>
  <c r="AJ14" i="7"/>
  <c r="X10" i="4"/>
  <c r="G10" i="4" s="1"/>
  <c r="D12" i="7" s="1"/>
  <c r="H12" i="7"/>
  <c r="AB21" i="7"/>
  <c r="R21" i="7"/>
  <c r="V21" i="7"/>
  <c r="X21" i="7"/>
  <c r="M21" i="7"/>
  <c r="O21" i="7"/>
  <c r="AI19" i="7"/>
  <c r="F19" i="7"/>
  <c r="V19" i="7"/>
  <c r="X19" i="7"/>
  <c r="Q19" i="7"/>
  <c r="S19" i="7"/>
  <c r="M19" i="7"/>
  <c r="O19" i="7"/>
  <c r="AI17" i="7"/>
  <c r="Q17" i="7"/>
  <c r="V17" i="7"/>
  <c r="X17" i="7"/>
  <c r="M17" i="7"/>
  <c r="O17" i="7"/>
  <c r="AI15" i="7"/>
  <c r="V15" i="7"/>
  <c r="X15" i="7"/>
  <c r="R15" i="7"/>
  <c r="T15" i="7"/>
  <c r="M15" i="7"/>
  <c r="O15" i="7"/>
  <c r="C11" i="7"/>
  <c r="V11" i="7"/>
  <c r="X11" i="7"/>
  <c r="R11" i="7"/>
  <c r="T11" i="7"/>
  <c r="M11" i="7"/>
  <c r="O11" i="7"/>
  <c r="AI9" i="7"/>
  <c r="M9" i="7"/>
  <c r="O9" i="7"/>
  <c r="V9" i="7"/>
  <c r="X9" i="7"/>
  <c r="R9" i="7"/>
  <c r="T9" i="7"/>
  <c r="AI7" i="7"/>
  <c r="J7" i="7"/>
  <c r="V7" i="7"/>
  <c r="X7" i="7"/>
  <c r="R7" i="7"/>
  <c r="T7" i="7"/>
  <c r="N7" i="7"/>
  <c r="P7" i="7"/>
  <c r="AI5" i="7"/>
  <c r="E5" i="7"/>
  <c r="V5" i="7"/>
  <c r="X5" i="7"/>
  <c r="R5" i="7"/>
  <c r="T5" i="7"/>
  <c r="N5" i="7"/>
  <c r="P5" i="7"/>
  <c r="A63" i="6"/>
  <c r="A57" i="6"/>
  <c r="J29" i="4"/>
  <c r="J13" i="4"/>
  <c r="B15" i="6"/>
  <c r="U38" i="7"/>
  <c r="Q38" i="7"/>
  <c r="N38" i="7"/>
  <c r="Q36" i="7"/>
  <c r="N36" i="7"/>
  <c r="V34" i="7"/>
  <c r="Q34" i="7"/>
  <c r="M34" i="7"/>
  <c r="V32" i="7"/>
  <c r="Q32" i="7"/>
  <c r="N32" i="7"/>
  <c r="U30" i="7"/>
  <c r="N30" i="7"/>
  <c r="V28" i="7"/>
  <c r="Q28" i="7"/>
  <c r="N28" i="7"/>
  <c r="V26" i="7"/>
  <c r="S26" i="7"/>
  <c r="P26" i="7"/>
  <c r="S24" i="7"/>
  <c r="X24" i="7"/>
  <c r="O24" i="7"/>
  <c r="X22" i="7"/>
  <c r="S22" i="7"/>
  <c r="A20" i="7"/>
  <c r="V20" i="7"/>
  <c r="Q20" i="7"/>
  <c r="M20" i="7"/>
  <c r="AI18" i="7"/>
  <c r="V18" i="7"/>
  <c r="Q18" i="7"/>
  <c r="AI16" i="7"/>
  <c r="V16" i="7"/>
  <c r="R16" i="7"/>
  <c r="M16" i="7"/>
  <c r="AI10" i="7"/>
  <c r="V10" i="7"/>
  <c r="R10" i="7"/>
  <c r="AI8" i="7"/>
  <c r="V8" i="7"/>
  <c r="X8" i="7"/>
  <c r="R8" i="7"/>
  <c r="T8" i="7"/>
  <c r="N8" i="7"/>
  <c r="P8" i="7"/>
  <c r="A6" i="7"/>
  <c r="V6" i="7"/>
  <c r="R6" i="7"/>
  <c r="N6" i="7"/>
  <c r="AI4" i="7"/>
  <c r="X4" i="7"/>
  <c r="T4" i="7"/>
  <c r="P4" i="7"/>
  <c r="T18" i="7"/>
  <c r="J27" i="4"/>
  <c r="AC34" i="7"/>
  <c r="J23" i="2"/>
  <c r="J35" i="2"/>
  <c r="J30" i="2"/>
  <c r="J28" i="2"/>
  <c r="J26" i="2"/>
  <c r="J22" i="2"/>
  <c r="J15" i="2"/>
  <c r="J16" i="2"/>
  <c r="W8" i="4"/>
  <c r="X8" i="4" s="1"/>
  <c r="G8" i="4" s="1"/>
  <c r="D10" i="7" s="1"/>
  <c r="W21" i="4"/>
  <c r="X21" i="4" s="1"/>
  <c r="G21" i="4" s="1"/>
  <c r="B34" i="6"/>
  <c r="B25" i="7"/>
  <c r="AI27" i="7"/>
  <c r="AD35" i="7"/>
  <c r="A9" i="6"/>
  <c r="A30" i="6"/>
  <c r="A3" i="6"/>
  <c r="AA5" i="7"/>
  <c r="Z38" i="7"/>
  <c r="T38" i="7"/>
  <c r="AJ38" i="7"/>
  <c r="K38" i="7"/>
  <c r="O38" i="7"/>
  <c r="AD36" i="7"/>
  <c r="M36" i="7"/>
  <c r="AC36" i="7"/>
  <c r="E36" i="7"/>
  <c r="AB36" i="7"/>
  <c r="G36" i="7"/>
  <c r="R36" i="7"/>
  <c r="F36" i="7"/>
  <c r="P34" i="7"/>
  <c r="T34" i="7"/>
  <c r="AE34" i="7"/>
  <c r="AJ34" i="7"/>
  <c r="U34" i="7"/>
  <c r="N34" i="7"/>
  <c r="K34" i="7"/>
  <c r="F32" i="7"/>
  <c r="M32" i="7"/>
  <c r="AH32" i="7"/>
  <c r="AC32" i="7"/>
  <c r="Y32" i="7"/>
  <c r="AD32" i="7"/>
  <c r="C32" i="7"/>
  <c r="W32" i="7"/>
  <c r="H32" i="7"/>
  <c r="D32" i="7"/>
  <c r="B32" i="7"/>
  <c r="AE32" i="7"/>
  <c r="AB32" i="7"/>
  <c r="T32" i="7"/>
  <c r="R32" i="7"/>
  <c r="J32" i="7"/>
  <c r="G32" i="7"/>
  <c r="I30" i="7"/>
  <c r="Z30" i="7"/>
  <c r="T30" i="7"/>
  <c r="B30" i="7"/>
  <c r="AJ30" i="7"/>
  <c r="J30" i="7"/>
  <c r="T28" i="7"/>
  <c r="AH28" i="7"/>
  <c r="AA28" i="7"/>
  <c r="B28" i="7"/>
  <c r="D28" i="7"/>
  <c r="AE28" i="7"/>
  <c r="K28" i="7"/>
  <c r="AC28" i="7"/>
  <c r="Z28" i="7"/>
  <c r="AJ28" i="7"/>
  <c r="F28" i="7"/>
  <c r="I28" i="7"/>
  <c r="M28" i="7"/>
  <c r="R28" i="7"/>
  <c r="J28" i="7"/>
  <c r="E28" i="7"/>
  <c r="AJ26" i="7"/>
  <c r="AA26" i="7"/>
  <c r="C26" i="7"/>
  <c r="U26" i="7"/>
  <c r="K26" i="7"/>
  <c r="A26" i="7"/>
  <c r="AD26" i="7"/>
  <c r="Y26" i="7"/>
  <c r="AG26" i="7"/>
  <c r="B26" i="7"/>
  <c r="R26" i="7"/>
  <c r="J26" i="7"/>
  <c r="F26" i="7"/>
  <c r="AI24" i="7"/>
  <c r="B24" i="7"/>
  <c r="AE24" i="7"/>
  <c r="AB24" i="7"/>
  <c r="AA24" i="7"/>
  <c r="C24" i="7"/>
  <c r="AD24" i="7"/>
  <c r="Y24" i="7"/>
  <c r="AG24" i="7"/>
  <c r="D24" i="7"/>
  <c r="U24" i="7"/>
  <c r="W24" i="7"/>
  <c r="I24" i="7"/>
  <c r="E24" i="7"/>
  <c r="O22" i="7"/>
  <c r="AF22" i="7"/>
  <c r="AA22" i="7"/>
  <c r="E22" i="7"/>
  <c r="C22" i="7"/>
  <c r="P22" i="7"/>
  <c r="L22" i="7"/>
  <c r="AH22" i="7"/>
  <c r="Y22" i="7"/>
  <c r="AC22" i="7"/>
  <c r="N22" i="7"/>
  <c r="R22" i="7"/>
  <c r="K22" i="7"/>
  <c r="H22" i="7"/>
  <c r="J20" i="7"/>
  <c r="AH20" i="7"/>
  <c r="AE20" i="7"/>
  <c r="B20" i="7"/>
  <c r="AD20" i="7"/>
  <c r="G20" i="7"/>
  <c r="AG20" i="7"/>
  <c r="Y20" i="7"/>
  <c r="AF20" i="7"/>
  <c r="E20" i="7"/>
  <c r="P20" i="7"/>
  <c r="R20" i="7"/>
  <c r="I20" i="7"/>
  <c r="F20" i="7"/>
  <c r="AA18" i="7"/>
  <c r="AE18" i="7"/>
  <c r="R18" i="7"/>
  <c r="F18" i="7"/>
  <c r="C18" i="7"/>
  <c r="H18" i="7"/>
  <c r="AC18" i="7"/>
  <c r="AJ18" i="7"/>
  <c r="J18" i="7"/>
  <c r="M18" i="7"/>
  <c r="U18" i="7"/>
  <c r="K18" i="7"/>
  <c r="G18" i="7"/>
  <c r="AB16" i="7"/>
  <c r="H16" i="7"/>
  <c r="AJ16" i="7"/>
  <c r="A16" i="7"/>
  <c r="W16" i="7"/>
  <c r="B16" i="7"/>
  <c r="AC16" i="7"/>
  <c r="AD16" i="7"/>
  <c r="U16" i="7"/>
  <c r="N16" i="7"/>
  <c r="K16" i="7"/>
  <c r="Z14" i="7"/>
  <c r="AE14" i="7"/>
  <c r="O14" i="7"/>
  <c r="AA14" i="7"/>
  <c r="V14" i="7"/>
  <c r="T14" i="7"/>
  <c r="F14" i="7"/>
  <c r="P14" i="7"/>
  <c r="M14" i="7"/>
  <c r="AG14" i="7"/>
  <c r="Y14" i="7"/>
  <c r="AF14" i="7"/>
  <c r="C14" i="7"/>
  <c r="R14" i="7"/>
  <c r="W14" i="7"/>
  <c r="S14" i="7"/>
  <c r="E14" i="7"/>
  <c r="P12" i="7"/>
  <c r="AH12" i="7"/>
  <c r="R12" i="7"/>
  <c r="J12" i="7"/>
  <c r="C12" i="7"/>
  <c r="AC12" i="7"/>
  <c r="AJ12" i="7"/>
  <c r="L12" i="7"/>
  <c r="AI12" i="7"/>
  <c r="W12" i="7"/>
  <c r="S12" i="7"/>
  <c r="O12" i="7"/>
  <c r="K12" i="7"/>
  <c r="AF10" i="7"/>
  <c r="AE10" i="7"/>
  <c r="AA10" i="7"/>
  <c r="AJ10" i="7"/>
  <c r="S10" i="7"/>
  <c r="K10" i="7"/>
  <c r="B10" i="7"/>
  <c r="AG10" i="7"/>
  <c r="AD10" i="7"/>
  <c r="C10" i="7"/>
  <c r="G10" i="7"/>
  <c r="W10" i="7"/>
  <c r="U10" i="7"/>
  <c r="J10" i="7"/>
  <c r="F10" i="7"/>
  <c r="M8" i="7"/>
  <c r="F8" i="7"/>
  <c r="C8" i="7"/>
  <c r="Z8" i="7"/>
  <c r="H8" i="7"/>
  <c r="J8" i="7"/>
  <c r="B8" i="7"/>
  <c r="AC8" i="7"/>
  <c r="AH8" i="7"/>
  <c r="AH6" i="7"/>
  <c r="B6" i="7"/>
  <c r="AA6" i="7"/>
  <c r="AD6" i="7"/>
  <c r="H6" i="7"/>
  <c r="AG6" i="7"/>
  <c r="Y6" i="7"/>
  <c r="AJ6" i="7"/>
  <c r="J6" i="7"/>
  <c r="W6" i="7"/>
  <c r="M4" i="7"/>
  <c r="G4" i="7"/>
  <c r="AH4" i="7"/>
  <c r="D4" i="7"/>
  <c r="S4" i="7"/>
  <c r="AC4" i="7"/>
  <c r="AF4" i="7"/>
  <c r="M26" i="7"/>
  <c r="AH14" i="7"/>
  <c r="B38" i="6"/>
  <c r="J19" i="4"/>
  <c r="AI11" i="7"/>
  <c r="I5" i="4"/>
  <c r="I31" i="4"/>
  <c r="I12" i="4"/>
  <c r="J8" i="4"/>
  <c r="J3" i="4"/>
  <c r="I34" i="4"/>
  <c r="I24" i="4"/>
  <c r="J15" i="4"/>
  <c r="J14" i="4"/>
  <c r="J12" i="4"/>
  <c r="J10" i="4"/>
  <c r="J34" i="4"/>
  <c r="H34" i="4"/>
  <c r="I26" i="4"/>
  <c r="J24" i="4"/>
  <c r="H24" i="4"/>
  <c r="J22" i="4"/>
  <c r="J9" i="4"/>
  <c r="J33" i="2"/>
  <c r="J32" i="2"/>
  <c r="J31" i="2"/>
  <c r="J29" i="2"/>
  <c r="J25" i="2"/>
  <c r="J19" i="2"/>
  <c r="J17" i="2"/>
  <c r="J13" i="2"/>
  <c r="J11" i="2"/>
  <c r="J10" i="2"/>
  <c r="J9" i="2"/>
  <c r="J8" i="2"/>
  <c r="J7" i="2"/>
  <c r="J5" i="2"/>
  <c r="J2" i="2"/>
  <c r="J20" i="2"/>
  <c r="J24" i="2"/>
  <c r="J34" i="2"/>
  <c r="I3" i="7"/>
  <c r="H7" i="7"/>
  <c r="J17" i="4"/>
  <c r="W24" i="4"/>
  <c r="X24" i="4" s="1"/>
  <c r="G24" i="4" s="1"/>
  <c r="X26" i="7" s="1"/>
  <c r="W15" i="4"/>
  <c r="X15" i="4" s="1"/>
  <c r="G15" i="4" s="1"/>
  <c r="AF24" i="7" l="1"/>
  <c r="H24" i="7"/>
  <c r="W19" i="4"/>
  <c r="X19" i="4" s="1"/>
  <c r="G19" i="4" s="1"/>
  <c r="H21" i="7" s="1"/>
  <c r="A18" i="6"/>
  <c r="W27" i="4"/>
  <c r="X27" i="4" s="1"/>
  <c r="G27" i="4" s="1"/>
  <c r="W6" i="4"/>
  <c r="X6" i="4" s="1"/>
  <c r="G6" i="4" s="1"/>
  <c r="L8" i="7" s="1"/>
  <c r="AH3" i="7"/>
  <c r="A21" i="6"/>
  <c r="G35" i="7"/>
  <c r="W30" i="4"/>
  <c r="X30" i="4" s="1"/>
  <c r="G30" i="4" s="1"/>
  <c r="P15" i="4"/>
  <c r="H9" i="4"/>
  <c r="X4" i="4"/>
  <c r="G4" i="4" s="1"/>
  <c r="P32" i="4"/>
  <c r="P28" i="4"/>
  <c r="P24" i="4"/>
  <c r="V26" i="4"/>
  <c r="V22" i="4"/>
  <c r="V18" i="4"/>
  <c r="V14" i="4"/>
  <c r="V10" i="4"/>
  <c r="W7" i="4"/>
  <c r="I18" i="4"/>
  <c r="J28" i="4"/>
  <c r="W23" i="4"/>
  <c r="X23" i="4" s="1"/>
  <c r="G23" i="4" s="1"/>
  <c r="AB25" i="7" s="1"/>
  <c r="A15" i="6"/>
  <c r="V34" i="4"/>
  <c r="F21" i="7"/>
  <c r="B32" i="6"/>
  <c r="W36" i="4"/>
  <c r="X36" i="4" s="1"/>
  <c r="G36" i="4" s="1"/>
  <c r="W16" i="4"/>
  <c r="X16" i="4" s="1"/>
  <c r="G16" i="4" s="1"/>
  <c r="D18" i="7" s="1"/>
  <c r="I36" i="4"/>
  <c r="I25" i="4"/>
  <c r="J27" i="7"/>
  <c r="B38" i="7"/>
  <c r="A13" i="7"/>
  <c r="AC31" i="7"/>
  <c r="W26" i="4"/>
  <c r="X26" i="4" s="1"/>
  <c r="G26" i="4" s="1"/>
  <c r="AF28" i="7" s="1"/>
  <c r="X34" i="4"/>
  <c r="G34" i="4" s="1"/>
  <c r="H36" i="7" s="1"/>
  <c r="P30" i="4"/>
  <c r="P26" i="4"/>
  <c r="P22" i="4"/>
  <c r="P14" i="4"/>
  <c r="P10" i="4"/>
  <c r="P5" i="4"/>
  <c r="V36" i="4"/>
  <c r="V32" i="4"/>
  <c r="V28" i="4"/>
  <c r="V24" i="4"/>
  <c r="V20" i="4"/>
  <c r="V16" i="4"/>
  <c r="V12" i="4"/>
  <c r="V3" i="4"/>
  <c r="D17" i="7"/>
  <c r="AB17" i="7"/>
  <c r="AF23" i="7"/>
  <c r="H23" i="7"/>
  <c r="H31" i="7"/>
  <c r="AF31" i="7"/>
  <c r="AB38" i="7"/>
  <c r="D38" i="7"/>
  <c r="H19" i="7"/>
  <c r="AF19" i="7"/>
  <c r="AB5" i="7"/>
  <c r="B6" i="5"/>
  <c r="D5" i="7"/>
  <c r="AF21" i="7"/>
  <c r="AB22" i="7"/>
  <c r="D22" i="7"/>
  <c r="D25" i="7"/>
  <c r="AB10" i="7"/>
  <c r="I14" i="2"/>
  <c r="J14" i="2"/>
  <c r="P35" i="4"/>
  <c r="W35" i="4"/>
  <c r="X35" i="4" s="1"/>
  <c r="G35" i="4" s="1"/>
  <c r="P37" i="7" s="1"/>
  <c r="V31" i="4"/>
  <c r="W31" i="4"/>
  <c r="X31" i="4" s="1"/>
  <c r="G31" i="4" s="1"/>
  <c r="A33" i="6"/>
  <c r="AD33" i="7"/>
  <c r="AD31" i="7"/>
  <c r="A31" i="6"/>
  <c r="B19" i="6"/>
  <c r="AE19" i="7"/>
  <c r="B17" i="6"/>
  <c r="AA17" i="7"/>
  <c r="A11" i="6"/>
  <c r="I9" i="4"/>
  <c r="P36" i="4"/>
  <c r="P20" i="4"/>
  <c r="P16" i="4"/>
  <c r="P3" i="4"/>
  <c r="V30" i="4"/>
  <c r="V8" i="4"/>
  <c r="V5" i="4"/>
  <c r="A36" i="7"/>
  <c r="Z36" i="7"/>
  <c r="AG36" i="7"/>
  <c r="B36" i="7"/>
  <c r="AC30" i="7"/>
  <c r="AD30" i="7"/>
  <c r="A28" i="7"/>
  <c r="C28" i="7"/>
  <c r="AE26" i="7"/>
  <c r="AI26" i="7"/>
  <c r="T24" i="7"/>
  <c r="A24" i="7"/>
  <c r="AA4" i="7"/>
  <c r="AE4" i="7"/>
  <c r="B8" i="5"/>
  <c r="AB6" i="7"/>
  <c r="E21" i="7"/>
  <c r="H35" i="4"/>
  <c r="Z10" i="7"/>
  <c r="W2" i="4"/>
  <c r="X2" i="4" s="1"/>
  <c r="G2" i="4" s="1"/>
  <c r="X3" i="4"/>
  <c r="G3" i="4" s="1"/>
  <c r="AJ8" i="7"/>
  <c r="P17" i="4"/>
  <c r="X28" i="4"/>
  <c r="G28" i="4" s="1"/>
  <c r="AB30" i="7" s="1"/>
  <c r="X32" i="4"/>
  <c r="G32" i="4" s="1"/>
  <c r="J20" i="4"/>
  <c r="AG3" i="7"/>
  <c r="B20" i="6"/>
  <c r="B18" i="6"/>
  <c r="AD12" i="7"/>
  <c r="Z6" i="7"/>
  <c r="Z32" i="7"/>
  <c r="U28" i="7"/>
  <c r="J6" i="2"/>
  <c r="P33" i="4"/>
  <c r="W33" i="4"/>
  <c r="X33" i="4" s="1"/>
  <c r="G33" i="4" s="1"/>
  <c r="B29" i="6"/>
  <c r="AE29" i="7"/>
  <c r="V25" i="4"/>
  <c r="W25" i="4"/>
  <c r="X25" i="4" s="1"/>
  <c r="G25" i="4" s="1"/>
  <c r="W11" i="4"/>
  <c r="X11" i="4" s="1"/>
  <c r="G11" i="4" s="1"/>
  <c r="P11" i="4"/>
  <c r="B13" i="6"/>
  <c r="C13" i="7"/>
  <c r="J11" i="4"/>
  <c r="P9" i="4"/>
  <c r="W9" i="4"/>
  <c r="X9" i="4" s="1"/>
  <c r="G9" i="4" s="1"/>
  <c r="B4" i="5"/>
  <c r="X7" i="4"/>
  <c r="G7" i="4" s="1"/>
  <c r="V7" i="4"/>
  <c r="B22" i="7"/>
  <c r="G30" i="7"/>
  <c r="R30" i="7"/>
  <c r="AE30" i="7"/>
  <c r="K30" i="7"/>
  <c r="Y30" i="7"/>
  <c r="C30" i="7"/>
  <c r="Q30" i="7"/>
  <c r="X30" i="7"/>
  <c r="O30" i="7"/>
  <c r="F30" i="7"/>
  <c r="AI30" i="7"/>
  <c r="AG30" i="7"/>
  <c r="AD5" i="7"/>
  <c r="H5" i="7"/>
  <c r="AG5" i="7"/>
  <c r="Y5" i="7"/>
  <c r="C5" i="7"/>
  <c r="I35" i="4"/>
  <c r="A37" i="6"/>
  <c r="J31" i="4"/>
  <c r="G33" i="7"/>
  <c r="B33" i="6"/>
  <c r="G31" i="7"/>
  <c r="B31" i="6"/>
  <c r="J26" i="4"/>
  <c r="B28" i="6"/>
  <c r="Z18" i="7"/>
  <c r="I16" i="4"/>
  <c r="A17" i="7"/>
  <c r="H15" i="4"/>
  <c r="AD15" i="7"/>
  <c r="I13" i="4"/>
  <c r="A5" i="6"/>
  <c r="Z5" i="7"/>
  <c r="AC38" i="7"/>
  <c r="L38" i="7"/>
  <c r="AG38" i="7"/>
  <c r="M38" i="7"/>
  <c r="AI38" i="7"/>
  <c r="I38" i="7"/>
  <c r="F38" i="7"/>
  <c r="J38" i="7"/>
  <c r="W38" i="7"/>
  <c r="S38" i="7"/>
  <c r="P38" i="7"/>
  <c r="G38" i="7"/>
  <c r="Y38" i="7"/>
  <c r="E38" i="7"/>
  <c r="AE38" i="7"/>
  <c r="A38" i="7"/>
  <c r="X38" i="7"/>
  <c r="H38" i="7"/>
  <c r="U36" i="7"/>
  <c r="J36" i="7"/>
  <c r="X36" i="7"/>
  <c r="W36" i="7"/>
  <c r="AA36" i="7"/>
  <c r="AF36" i="7"/>
  <c r="D36" i="7"/>
  <c r="O36" i="7"/>
  <c r="S36" i="7"/>
  <c r="P36" i="7"/>
  <c r="T36" i="7"/>
  <c r="AH36" i="7"/>
  <c r="Y36" i="7"/>
  <c r="AE36" i="7"/>
  <c r="AJ36" i="7"/>
  <c r="L36" i="7"/>
  <c r="I36" i="7"/>
  <c r="G34" i="7"/>
  <c r="AH34" i="7"/>
  <c r="AD34" i="7"/>
  <c r="E34" i="7"/>
  <c r="AA34" i="7"/>
  <c r="W34" i="7"/>
  <c r="R34" i="7"/>
  <c r="F34" i="7"/>
  <c r="X34" i="7"/>
  <c r="S34" i="7"/>
  <c r="O34" i="7"/>
  <c r="Z34" i="7"/>
  <c r="AG34" i="7"/>
  <c r="A34" i="7"/>
  <c r="AB34" i="7"/>
  <c r="B34" i="7"/>
  <c r="L32" i="7"/>
  <c r="AG32" i="7"/>
  <c r="K32" i="7"/>
  <c r="AI32" i="7"/>
  <c r="I32" i="7"/>
  <c r="O32" i="7"/>
  <c r="X32" i="7"/>
  <c r="S32" i="7"/>
  <c r="P32" i="7"/>
  <c r="AH30" i="7"/>
  <c r="L30" i="7"/>
  <c r="M30" i="7"/>
  <c r="D30" i="7"/>
  <c r="AA30" i="7"/>
  <c r="AF30" i="7"/>
  <c r="A30" i="7"/>
  <c r="V30" i="7"/>
  <c r="E30" i="7"/>
  <c r="W30" i="7"/>
  <c r="S30" i="7"/>
  <c r="P30" i="7"/>
  <c r="AI28" i="7"/>
  <c r="AB28" i="7"/>
  <c r="AG28" i="7"/>
  <c r="O28" i="7"/>
  <c r="G28" i="7"/>
  <c r="X28" i="7"/>
  <c r="S28" i="7"/>
  <c r="P28" i="7"/>
  <c r="I26" i="7"/>
  <c r="AB26" i="7"/>
  <c r="AF26" i="7"/>
  <c r="T26" i="7"/>
  <c r="Z26" i="7"/>
  <c r="AC26" i="7"/>
  <c r="G26" i="7"/>
  <c r="O26" i="7"/>
  <c r="H26" i="7"/>
  <c r="Q26" i="7"/>
  <c r="N26" i="7"/>
  <c r="J24" i="7"/>
  <c r="AH24" i="7"/>
  <c r="R24" i="7"/>
  <c r="K24" i="7"/>
  <c r="Q24" i="7"/>
  <c r="V24" i="7"/>
  <c r="M24" i="7"/>
  <c r="AE22" i="7"/>
  <c r="W22" i="7"/>
  <c r="AG22" i="7"/>
  <c r="U22" i="7"/>
  <c r="F22" i="7"/>
  <c r="AJ22" i="7"/>
  <c r="V22" i="7"/>
  <c r="Q22" i="7"/>
  <c r="Z20" i="7"/>
  <c r="W20" i="7"/>
  <c r="AC20" i="7"/>
  <c r="AJ20" i="7"/>
  <c r="N20" i="7"/>
  <c r="AI20" i="7"/>
  <c r="C20" i="7"/>
  <c r="X20" i="7"/>
  <c r="S20" i="7"/>
  <c r="O20" i="7"/>
  <c r="AD18" i="7"/>
  <c r="AH18" i="7"/>
  <c r="W18" i="7"/>
  <c r="A18" i="7"/>
  <c r="P18" i="7"/>
  <c r="Y18" i="7"/>
  <c r="AF18" i="7"/>
  <c r="O18" i="7"/>
  <c r="E18" i="7"/>
  <c r="N18" i="7"/>
  <c r="X18" i="7"/>
  <c r="S18" i="7"/>
  <c r="J16" i="7"/>
  <c r="AF16" i="7"/>
  <c r="AE16" i="7"/>
  <c r="S16" i="7"/>
  <c r="AG16" i="7"/>
  <c r="Z16" i="7"/>
  <c r="C16" i="7"/>
  <c r="Q16" i="7"/>
  <c r="D16" i="7"/>
  <c r="F16" i="7"/>
  <c r="X16" i="7"/>
  <c r="T16" i="7"/>
  <c r="O16" i="7"/>
  <c r="N14" i="7"/>
  <c r="A14" i="7"/>
  <c r="X14" i="7"/>
  <c r="B14" i="7"/>
  <c r="L14" i="7"/>
  <c r="AC14" i="7"/>
  <c r="H14" i="7"/>
  <c r="I14" i="7"/>
  <c r="U14" i="7"/>
  <c r="J14" i="7"/>
  <c r="AI14" i="7"/>
  <c r="Z12" i="7"/>
  <c r="G12" i="7"/>
  <c r="N12" i="7"/>
  <c r="B12" i="7"/>
  <c r="Y12" i="7"/>
  <c r="T12" i="7"/>
  <c r="U12" i="7"/>
  <c r="M12" i="7"/>
  <c r="F12" i="7"/>
  <c r="AA12" i="7"/>
  <c r="M10" i="7"/>
  <c r="E10" i="7"/>
  <c r="AH10" i="7"/>
  <c r="L10" i="7"/>
  <c r="A10" i="7"/>
  <c r="O10" i="7"/>
  <c r="X10" i="7"/>
  <c r="T10" i="7"/>
  <c r="M6" i="7"/>
  <c r="AE6" i="7"/>
  <c r="S6" i="7"/>
  <c r="AC6" i="7"/>
  <c r="Q6" i="7"/>
  <c r="I6" i="7"/>
  <c r="E6" i="7"/>
  <c r="AI6" i="7"/>
  <c r="C6" i="7"/>
  <c r="X6" i="7"/>
  <c r="T6" i="7"/>
  <c r="P6" i="7"/>
  <c r="Z4" i="7"/>
  <c r="H4" i="7"/>
  <c r="AD4" i="7"/>
  <c r="B4" i="7"/>
  <c r="Y4" i="7"/>
  <c r="AB4" i="7"/>
  <c r="K4" i="7"/>
  <c r="U4" i="7"/>
  <c r="O4" i="7"/>
  <c r="L4" i="7"/>
  <c r="C4" i="7"/>
  <c r="V4" i="7"/>
  <c r="R4" i="7"/>
  <c r="N4" i="7"/>
  <c r="J4" i="7"/>
  <c r="B37" i="6"/>
  <c r="O37" i="7"/>
  <c r="B35" i="6"/>
  <c r="AE35" i="7"/>
  <c r="H27" i="4"/>
  <c r="E29" i="7"/>
  <c r="I22" i="4"/>
  <c r="A24" i="6"/>
  <c r="I21" i="4"/>
  <c r="A23" i="6"/>
  <c r="B21" i="6"/>
  <c r="AE21" i="7"/>
  <c r="A17" i="6"/>
  <c r="B17" i="7"/>
  <c r="B8" i="6"/>
  <c r="J6" i="4"/>
  <c r="B3" i="6"/>
  <c r="AE23" i="7"/>
  <c r="B6" i="6"/>
  <c r="AB12" i="7"/>
  <c r="AB18" i="7"/>
  <c r="AJ32" i="7"/>
  <c r="T20" i="7"/>
  <c r="H28" i="7"/>
  <c r="AB14" i="7"/>
  <c r="AH27" i="7"/>
  <c r="AC21" i="7"/>
  <c r="AD21" i="7"/>
  <c r="Z22" i="7"/>
  <c r="C17" i="7"/>
  <c r="F31" i="7"/>
  <c r="F17" i="7"/>
  <c r="I27" i="7"/>
  <c r="P7" i="4"/>
  <c r="H29" i="7" l="1"/>
  <c r="AF29" i="7"/>
  <c r="AJ27" i="7"/>
  <c r="L27" i="7"/>
  <c r="AF34" i="7"/>
  <c r="H34" i="7"/>
  <c r="L3" i="7"/>
  <c r="AJ3" i="7"/>
  <c r="H33" i="7"/>
  <c r="AF33" i="7"/>
  <c r="AF11" i="7"/>
  <c r="B5" i="5"/>
  <c r="H11" i="7"/>
  <c r="AB13" i="7"/>
  <c r="B9" i="5"/>
  <c r="D13" i="7"/>
  <c r="AF35" i="7"/>
  <c r="H35" i="7"/>
  <c r="B7" i="5"/>
  <c r="AJ4" i="7"/>
  <c r="B3" i="5"/>
</calcChain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8"/>
            <color indexed="81"/>
            <rFont val="Tahoma"/>
          </rPr>
          <t>Division 1 = Road King Expert
Division 2 = Electra Glide Expert
Division 3 = BMW Expert
Division 4 = Road King Novice
Division 5 = Electra Glide Novice
Division 6 = BMW Novice</t>
        </r>
      </text>
    </comment>
  </commentList>
</comments>
</file>

<file path=xl/sharedStrings.xml><?xml version="1.0" encoding="utf-8"?>
<sst xmlns="http://schemas.openxmlformats.org/spreadsheetml/2006/main" count="858" uniqueCount="153">
  <si>
    <t>Individual Name</t>
  </si>
  <si>
    <t>Team Name</t>
  </si>
  <si>
    <t>Team Number</t>
  </si>
  <si>
    <t>Penalty</t>
  </si>
  <si>
    <t>Total Score</t>
  </si>
  <si>
    <t>Individual Score</t>
  </si>
  <si>
    <t>Bonus</t>
  </si>
  <si>
    <t>R-1 Gross</t>
  </si>
  <si>
    <t>R-1 Net</t>
  </si>
  <si>
    <t>R-2 Gross</t>
  </si>
  <si>
    <t>R-2 Net</t>
  </si>
  <si>
    <t>Rider #</t>
  </si>
  <si>
    <t>Team #</t>
  </si>
  <si>
    <t>Division</t>
  </si>
  <si>
    <t>Time</t>
  </si>
  <si>
    <t>Agency</t>
  </si>
  <si>
    <t>Tim</t>
  </si>
  <si>
    <t>Buckley</t>
  </si>
  <si>
    <t>Scott</t>
  </si>
  <si>
    <t>Name</t>
  </si>
  <si>
    <t>Score</t>
  </si>
  <si>
    <t>Paid Challenge Ride</t>
  </si>
  <si>
    <t>Best Time</t>
  </si>
  <si>
    <t>Total Bonus</t>
  </si>
  <si>
    <t>Division Results</t>
  </si>
  <si>
    <t>Expert Road King</t>
  </si>
  <si>
    <t>Expert Electra Glide</t>
  </si>
  <si>
    <t>Novice Electra Glide</t>
  </si>
  <si>
    <t>Raw Time</t>
  </si>
  <si>
    <t>Michael</t>
  </si>
  <si>
    <t>Rodes</t>
  </si>
  <si>
    <t>Barrett</t>
  </si>
  <si>
    <t>Hon</t>
  </si>
  <si>
    <t>Randy</t>
  </si>
  <si>
    <t>Brian</t>
  </si>
  <si>
    <t>Thomas</t>
  </si>
  <si>
    <t>Desantis</t>
  </si>
  <si>
    <t>Jeff</t>
  </si>
  <si>
    <t>Smith</t>
  </si>
  <si>
    <t>Sheffield</t>
  </si>
  <si>
    <t>Brett</t>
  </si>
  <si>
    <t>Jeremy</t>
  </si>
  <si>
    <t>Cail</t>
  </si>
  <si>
    <t>Jody</t>
  </si>
  <si>
    <t>Richard</t>
  </si>
  <si>
    <t>Novice</t>
  </si>
  <si>
    <t>Expert</t>
  </si>
  <si>
    <t>Intermediate</t>
  </si>
  <si>
    <t>Number</t>
  </si>
  <si>
    <t>Last</t>
  </si>
  <si>
    <t>First</t>
  </si>
  <si>
    <t>Class</t>
  </si>
  <si>
    <t>Expert Other</t>
  </si>
  <si>
    <t>Intermediate Electra Glide</t>
  </si>
  <si>
    <t>Intermediate Road King</t>
  </si>
  <si>
    <t>Intermediate Other</t>
  </si>
  <si>
    <t>Novice Road King</t>
  </si>
  <si>
    <t>Novice Other</t>
  </si>
  <si>
    <r>
      <t>Adj.(+,</t>
    </r>
    <r>
      <rPr>
        <b/>
        <sz val="10"/>
        <color indexed="10"/>
        <rFont val="Arial"/>
        <family val="2"/>
      </rPr>
      <t>-</t>
    </r>
    <r>
      <rPr>
        <b/>
        <sz val="10"/>
        <rFont val="Arial"/>
        <family val="2"/>
      </rPr>
      <t>)</t>
    </r>
  </si>
  <si>
    <t>Minutes</t>
  </si>
  <si>
    <t>Seconds</t>
  </si>
  <si>
    <t>Total</t>
  </si>
  <si>
    <t>Rank</t>
  </si>
  <si>
    <t>DNF</t>
  </si>
  <si>
    <t>Category</t>
  </si>
  <si>
    <t>Team Results</t>
  </si>
  <si>
    <t>Team Slow Ride Results</t>
  </si>
  <si>
    <t>Seminole County SO</t>
  </si>
  <si>
    <t>Lake County SO</t>
  </si>
  <si>
    <t>Leon County SO</t>
  </si>
  <si>
    <t>Hillsborough County SO</t>
  </si>
  <si>
    <t>Florida State University PD</t>
  </si>
  <si>
    <t>Tallahassee PD</t>
  </si>
  <si>
    <t>Muscle Shoals PD</t>
  </si>
  <si>
    <t>North Miami PD</t>
  </si>
  <si>
    <t>Citrus County SO</t>
  </si>
  <si>
    <t>Alachua County SO</t>
  </si>
  <si>
    <t>Jonathan</t>
  </si>
  <si>
    <t>Dean</t>
  </si>
  <si>
    <t>Matthew</t>
  </si>
  <si>
    <t>James</t>
  </si>
  <si>
    <t>Dominick</t>
  </si>
  <si>
    <t>Bryce</t>
  </si>
  <si>
    <t>Andre "Ben"</t>
  </si>
  <si>
    <t>Dustin</t>
  </si>
  <si>
    <t>Robert</t>
  </si>
  <si>
    <t>Phillip</t>
  </si>
  <si>
    <t>Bob</t>
  </si>
  <si>
    <t>Jason</t>
  </si>
  <si>
    <t>Rob</t>
  </si>
  <si>
    <t>Ray</t>
  </si>
  <si>
    <t>Cedric</t>
  </si>
  <si>
    <t>Jeffery</t>
  </si>
  <si>
    <t>Joshua</t>
  </si>
  <si>
    <t>Rick</t>
  </si>
  <si>
    <t>Geoffrey</t>
  </si>
  <si>
    <t>Kevin</t>
  </si>
  <si>
    <t>Mikell</t>
  </si>
  <si>
    <t>Charlie</t>
  </si>
  <si>
    <t>Ryan</t>
  </si>
  <si>
    <t>Bernabe</t>
  </si>
  <si>
    <t>Glover</t>
  </si>
  <si>
    <t>Hernandez</t>
  </si>
  <si>
    <t>Bailey</t>
  </si>
  <si>
    <t>Steele</t>
  </si>
  <si>
    <t>Fagan</t>
  </si>
  <si>
    <t>McKoy</t>
  </si>
  <si>
    <t>Briggs</t>
  </si>
  <si>
    <t>Blotz</t>
  </si>
  <si>
    <t>Cummings</t>
  </si>
  <si>
    <t>Bethel</t>
  </si>
  <si>
    <t>Morris</t>
  </si>
  <si>
    <t>De Jesus Jr</t>
  </si>
  <si>
    <t>Adams</t>
  </si>
  <si>
    <t>Dorrier</t>
  </si>
  <si>
    <t>Ballard</t>
  </si>
  <si>
    <t>Varble</t>
  </si>
  <si>
    <t>Pettus</t>
  </si>
  <si>
    <t>Gaines III</t>
  </si>
  <si>
    <t>Roeder</t>
  </si>
  <si>
    <t>Jenkins</t>
  </si>
  <si>
    <t>Paparo</t>
  </si>
  <si>
    <t>Desiato</t>
  </si>
  <si>
    <t>Pittman</t>
  </si>
  <si>
    <t>Bowdfin</t>
  </si>
  <si>
    <t>Cresswell</t>
  </si>
  <si>
    <t>Junco</t>
  </si>
  <si>
    <t xml:space="preserve">Novice </t>
  </si>
  <si>
    <t xml:space="preserve">Expert </t>
  </si>
  <si>
    <t>Chuck, Chewy &amp; B's (FSUPD)</t>
  </si>
  <si>
    <t>Darth Vader &amp; the 3 Storm Troopers (TPD)</t>
  </si>
  <si>
    <t>1.47.5</t>
  </si>
  <si>
    <t>1.23.60</t>
  </si>
  <si>
    <t>Big Dogs</t>
  </si>
  <si>
    <t>0.49.31</t>
  </si>
  <si>
    <t>Got 'Em (LCSO)</t>
  </si>
  <si>
    <t>0.40.22</t>
  </si>
  <si>
    <t>Lake County</t>
  </si>
  <si>
    <t>0.39.31</t>
  </si>
  <si>
    <t>Peanut M&amp;M's (Mussel Shoals &amp; North Miami)</t>
  </si>
  <si>
    <t>0.38.75</t>
  </si>
  <si>
    <t>?</t>
  </si>
  <si>
    <t>The Peanut M&amp;M's (Mussel Shoals &amp; North Miami)</t>
  </si>
  <si>
    <t>Hammerheads (Lake County)</t>
  </si>
  <si>
    <t>The Fabulous Four (Seminole County)</t>
  </si>
  <si>
    <t>Total Time</t>
  </si>
  <si>
    <t>Challenge Ride</t>
  </si>
  <si>
    <t>Mr. Rodeo Competition</t>
  </si>
  <si>
    <t>Executive Decision (Jenkins/Hernandez/Bailey/Desiato)</t>
  </si>
  <si>
    <t>Rider</t>
  </si>
  <si>
    <t>Slow Ride Individual</t>
  </si>
  <si>
    <t>Place</t>
  </si>
  <si>
    <t>Adj.(+,-)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</si>
</sst>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8"/>
      <color indexed="81"/>
      <name val="Tahoma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1" xfId="0" applyFill="1" applyBorder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21" fontId="4" fillId="0" borderId="1" xfId="0" quotePrefix="1" applyNumberFormat="1" applyFont="1" applyBorder="1" applyAlignment="1">
      <alignment horizontal="center"/>
    </xf>
    <xf numFmtId="47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6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G37" sqref="G37"/>
    </sheetView>
  </sheetViews>
  <sheetFormatPr defaultRowHeight="12.75" x14ac:dyDescent="0.2"/>
  <cols>
    <col min="1" max="1" width="11" style="1" customWidth="1"/>
    <col min="2" max="2" width="18.7109375" bestFit="1" customWidth="1"/>
    <col min="3" max="3" width="22.7109375" bestFit="1" customWidth="1"/>
    <col min="4" max="4" width="22.7109375" style="1" bestFit="1" customWidth="1"/>
    <col min="5" max="5" width="11.140625" bestFit="1" customWidth="1"/>
    <col min="6" max="6" width="9.140625" style="1"/>
  </cols>
  <sheetData>
    <row r="1" spans="1:8" s="3" customFormat="1" x14ac:dyDescent="0.2">
      <c r="A1" s="3" t="s">
        <v>48</v>
      </c>
      <c r="B1" s="3" t="s">
        <v>49</v>
      </c>
      <c r="C1" s="9" t="s">
        <v>50</v>
      </c>
      <c r="D1" s="3" t="s">
        <v>15</v>
      </c>
      <c r="E1" s="3" t="s">
        <v>51</v>
      </c>
      <c r="F1" s="3" t="s">
        <v>13</v>
      </c>
      <c r="G1" s="3" t="s">
        <v>64</v>
      </c>
      <c r="H1" s="3" t="s">
        <v>12</v>
      </c>
    </row>
    <row r="2" spans="1:8" x14ac:dyDescent="0.2">
      <c r="A2" s="13">
        <v>1</v>
      </c>
      <c r="B2" s="23" t="s">
        <v>126</v>
      </c>
      <c r="C2" s="12" t="s">
        <v>77</v>
      </c>
      <c r="D2" s="25" t="s">
        <v>67</v>
      </c>
      <c r="E2" s="13" t="s">
        <v>127</v>
      </c>
      <c r="F2" s="1">
        <v>3</v>
      </c>
      <c r="G2" s="1">
        <v>9</v>
      </c>
      <c r="H2">
        <v>7</v>
      </c>
    </row>
    <row r="3" spans="1:8" x14ac:dyDescent="0.2">
      <c r="A3" s="10">
        <v>2</v>
      </c>
      <c r="B3" s="24" t="s">
        <v>125</v>
      </c>
      <c r="C3" s="10" t="s">
        <v>78</v>
      </c>
      <c r="D3" s="26" t="s">
        <v>67</v>
      </c>
      <c r="E3" s="10" t="s">
        <v>128</v>
      </c>
      <c r="F3" s="1">
        <v>3</v>
      </c>
      <c r="G3" s="1">
        <v>3</v>
      </c>
      <c r="H3">
        <v>6</v>
      </c>
    </row>
    <row r="4" spans="1:8" x14ac:dyDescent="0.2">
      <c r="A4" s="10">
        <v>3</v>
      </c>
      <c r="B4" s="24" t="s">
        <v>124</v>
      </c>
      <c r="C4" s="10" t="s">
        <v>79</v>
      </c>
      <c r="D4" s="26" t="s">
        <v>68</v>
      </c>
      <c r="E4" s="10" t="s">
        <v>128</v>
      </c>
      <c r="F4" s="1">
        <v>1</v>
      </c>
      <c r="G4" s="1">
        <v>1</v>
      </c>
      <c r="H4">
        <v>5</v>
      </c>
    </row>
    <row r="5" spans="1:8" x14ac:dyDescent="0.2">
      <c r="A5" s="10">
        <v>4</v>
      </c>
      <c r="B5" s="24" t="s">
        <v>123</v>
      </c>
      <c r="C5" s="10" t="s">
        <v>80</v>
      </c>
      <c r="D5" s="26" t="s">
        <v>69</v>
      </c>
      <c r="E5" s="10" t="s">
        <v>127</v>
      </c>
      <c r="F5" s="1">
        <v>1</v>
      </c>
      <c r="G5" s="1">
        <v>7</v>
      </c>
      <c r="H5">
        <v>4</v>
      </c>
    </row>
    <row r="6" spans="1:8" x14ac:dyDescent="0.2">
      <c r="A6" s="10">
        <v>6</v>
      </c>
      <c r="B6" s="24" t="s">
        <v>122</v>
      </c>
      <c r="C6" s="10" t="s">
        <v>81</v>
      </c>
      <c r="D6" s="26" t="s">
        <v>70</v>
      </c>
      <c r="E6" s="10" t="s">
        <v>128</v>
      </c>
      <c r="F6" s="1">
        <v>3</v>
      </c>
      <c r="G6" s="1">
        <v>3</v>
      </c>
      <c r="H6">
        <v>9</v>
      </c>
    </row>
    <row r="7" spans="1:8" x14ac:dyDescent="0.2">
      <c r="A7" s="10">
        <v>7</v>
      </c>
      <c r="B7" s="24" t="s">
        <v>121</v>
      </c>
      <c r="C7" s="10" t="s">
        <v>34</v>
      </c>
      <c r="D7" s="26" t="s">
        <v>67</v>
      </c>
      <c r="E7" s="10" t="s">
        <v>45</v>
      </c>
      <c r="F7" s="1">
        <v>3</v>
      </c>
      <c r="G7" s="1">
        <v>9</v>
      </c>
      <c r="H7">
        <v>7</v>
      </c>
    </row>
    <row r="8" spans="1:8" x14ac:dyDescent="0.2">
      <c r="A8" s="10">
        <v>8</v>
      </c>
      <c r="B8" s="24" t="s">
        <v>120</v>
      </c>
      <c r="C8" s="10" t="s">
        <v>82</v>
      </c>
      <c r="D8" s="26" t="s">
        <v>69</v>
      </c>
      <c r="E8" s="10" t="s">
        <v>127</v>
      </c>
      <c r="F8" s="1">
        <v>1</v>
      </c>
      <c r="G8" s="1">
        <v>7</v>
      </c>
      <c r="H8">
        <v>9</v>
      </c>
    </row>
    <row r="9" spans="1:8" x14ac:dyDescent="0.2">
      <c r="A9" s="10">
        <v>9</v>
      </c>
      <c r="B9" s="24" t="s">
        <v>17</v>
      </c>
      <c r="C9" s="10" t="s">
        <v>83</v>
      </c>
      <c r="D9" s="26" t="s">
        <v>71</v>
      </c>
      <c r="E9" s="10" t="s">
        <v>128</v>
      </c>
      <c r="F9" s="1">
        <v>2</v>
      </c>
      <c r="G9" s="1">
        <v>2</v>
      </c>
      <c r="H9">
        <v>3</v>
      </c>
    </row>
    <row r="10" spans="1:8" x14ac:dyDescent="0.2">
      <c r="A10" s="10">
        <v>10</v>
      </c>
      <c r="B10" s="24" t="s">
        <v>32</v>
      </c>
      <c r="C10" s="10" t="s">
        <v>33</v>
      </c>
      <c r="D10" s="26" t="s">
        <v>68</v>
      </c>
      <c r="E10" s="10" t="s">
        <v>46</v>
      </c>
      <c r="F10" s="1">
        <v>1</v>
      </c>
      <c r="G10" s="1">
        <v>1</v>
      </c>
      <c r="H10">
        <v>5</v>
      </c>
    </row>
    <row r="11" spans="1:8" x14ac:dyDescent="0.2">
      <c r="A11" s="10">
        <v>11</v>
      </c>
      <c r="B11" s="24" t="s">
        <v>119</v>
      </c>
      <c r="C11" s="10" t="s">
        <v>84</v>
      </c>
      <c r="D11" s="26" t="s">
        <v>72</v>
      </c>
      <c r="E11" s="10" t="s">
        <v>128</v>
      </c>
      <c r="F11" s="1">
        <v>1</v>
      </c>
      <c r="G11" s="1">
        <v>1</v>
      </c>
      <c r="H11">
        <v>1</v>
      </c>
    </row>
    <row r="12" spans="1:8" x14ac:dyDescent="0.2">
      <c r="A12" s="10">
        <v>12</v>
      </c>
      <c r="B12" s="24" t="s">
        <v>118</v>
      </c>
      <c r="C12" s="10" t="s">
        <v>85</v>
      </c>
      <c r="D12" s="26" t="s">
        <v>69</v>
      </c>
      <c r="E12" s="10" t="s">
        <v>128</v>
      </c>
      <c r="F12" s="1">
        <v>1</v>
      </c>
      <c r="G12" s="1">
        <v>1</v>
      </c>
      <c r="H12">
        <v>4</v>
      </c>
    </row>
    <row r="13" spans="1:8" x14ac:dyDescent="0.2">
      <c r="A13" s="10">
        <v>13</v>
      </c>
      <c r="B13" s="24" t="s">
        <v>39</v>
      </c>
      <c r="C13" s="10" t="s">
        <v>40</v>
      </c>
      <c r="D13" s="26" t="s">
        <v>71</v>
      </c>
      <c r="E13" s="10" t="s">
        <v>128</v>
      </c>
      <c r="F13" s="1">
        <v>2</v>
      </c>
      <c r="G13" s="1">
        <v>2</v>
      </c>
      <c r="H13">
        <v>3</v>
      </c>
    </row>
    <row r="14" spans="1:8" x14ac:dyDescent="0.2">
      <c r="A14" s="10">
        <v>14</v>
      </c>
      <c r="B14" s="24" t="s">
        <v>117</v>
      </c>
      <c r="C14" s="10" t="s">
        <v>86</v>
      </c>
      <c r="D14" s="26" t="s">
        <v>73</v>
      </c>
      <c r="E14" s="10" t="s">
        <v>47</v>
      </c>
      <c r="F14" s="1">
        <v>1</v>
      </c>
      <c r="G14" s="1">
        <v>4</v>
      </c>
      <c r="H14">
        <v>2</v>
      </c>
    </row>
    <row r="15" spans="1:8" x14ac:dyDescent="0.2">
      <c r="A15" s="13">
        <v>15</v>
      </c>
      <c r="B15" s="23" t="s">
        <v>116</v>
      </c>
      <c r="C15" s="10" t="s">
        <v>87</v>
      </c>
      <c r="D15" s="25" t="s">
        <v>72</v>
      </c>
      <c r="E15" s="13" t="s">
        <v>45</v>
      </c>
      <c r="F15" s="1">
        <v>1</v>
      </c>
      <c r="G15" s="1">
        <v>7</v>
      </c>
      <c r="H15">
        <v>1</v>
      </c>
    </row>
    <row r="16" spans="1:8" x14ac:dyDescent="0.2">
      <c r="A16" s="13">
        <v>16</v>
      </c>
      <c r="B16" s="23" t="s">
        <v>115</v>
      </c>
      <c r="C16" s="10" t="s">
        <v>37</v>
      </c>
      <c r="D16" s="25" t="s">
        <v>72</v>
      </c>
      <c r="E16" s="13" t="s">
        <v>46</v>
      </c>
      <c r="F16" s="1">
        <v>1</v>
      </c>
      <c r="G16" s="1">
        <v>1</v>
      </c>
      <c r="H16">
        <v>1</v>
      </c>
    </row>
    <row r="17" spans="1:8" x14ac:dyDescent="0.2">
      <c r="A17" s="10">
        <v>17</v>
      </c>
      <c r="B17" s="24" t="s">
        <v>114</v>
      </c>
      <c r="C17" s="10" t="s">
        <v>88</v>
      </c>
      <c r="D17" s="26" t="s">
        <v>68</v>
      </c>
      <c r="E17" s="10" t="s">
        <v>45</v>
      </c>
      <c r="F17" s="1">
        <v>2</v>
      </c>
      <c r="G17" s="1">
        <v>8</v>
      </c>
      <c r="H17">
        <v>5</v>
      </c>
    </row>
    <row r="18" spans="1:8" x14ac:dyDescent="0.2">
      <c r="A18" s="10">
        <v>18</v>
      </c>
      <c r="B18" s="24" t="s">
        <v>113</v>
      </c>
      <c r="C18" s="10" t="s">
        <v>89</v>
      </c>
      <c r="D18" s="26" t="s">
        <v>72</v>
      </c>
      <c r="E18" s="10" t="s">
        <v>47</v>
      </c>
      <c r="F18" s="1">
        <v>1</v>
      </c>
      <c r="G18" s="1">
        <v>4</v>
      </c>
      <c r="H18">
        <v>1</v>
      </c>
    </row>
    <row r="19" spans="1:8" x14ac:dyDescent="0.2">
      <c r="A19" s="10">
        <v>19</v>
      </c>
      <c r="B19" s="24" t="s">
        <v>112</v>
      </c>
      <c r="C19" s="10" t="s">
        <v>90</v>
      </c>
      <c r="D19" s="26" t="s">
        <v>74</v>
      </c>
      <c r="E19" s="10" t="s">
        <v>128</v>
      </c>
      <c r="F19" s="1">
        <v>2</v>
      </c>
      <c r="G19" s="1">
        <v>2</v>
      </c>
      <c r="H19">
        <v>2</v>
      </c>
    </row>
    <row r="20" spans="1:8" x14ac:dyDescent="0.2">
      <c r="A20" s="10">
        <v>20</v>
      </c>
      <c r="B20" s="24" t="s">
        <v>111</v>
      </c>
      <c r="C20" s="10" t="s">
        <v>91</v>
      </c>
      <c r="D20" s="26" t="s">
        <v>73</v>
      </c>
      <c r="E20" s="10" t="s">
        <v>128</v>
      </c>
      <c r="F20" s="1">
        <v>1</v>
      </c>
      <c r="G20" s="1">
        <v>1</v>
      </c>
      <c r="H20">
        <v>2</v>
      </c>
    </row>
    <row r="21" spans="1:8" x14ac:dyDescent="0.2">
      <c r="A21" s="10">
        <v>21</v>
      </c>
      <c r="B21" s="24" t="s">
        <v>30</v>
      </c>
      <c r="C21" s="10" t="s">
        <v>29</v>
      </c>
      <c r="D21" s="26" t="s">
        <v>71</v>
      </c>
      <c r="E21" s="10" t="s">
        <v>128</v>
      </c>
      <c r="F21" s="1">
        <v>2</v>
      </c>
      <c r="G21" s="1">
        <v>2</v>
      </c>
      <c r="H21">
        <v>3</v>
      </c>
    </row>
    <row r="22" spans="1:8" x14ac:dyDescent="0.2">
      <c r="A22" s="13">
        <v>22</v>
      </c>
      <c r="B22" s="23" t="s">
        <v>36</v>
      </c>
      <c r="C22" s="10" t="s">
        <v>92</v>
      </c>
      <c r="D22" s="25" t="s">
        <v>68</v>
      </c>
      <c r="E22" s="13" t="s">
        <v>128</v>
      </c>
      <c r="F22" s="1">
        <v>2</v>
      </c>
      <c r="G22" s="1">
        <v>2</v>
      </c>
      <c r="H22">
        <v>5</v>
      </c>
    </row>
    <row r="23" spans="1:8" x14ac:dyDescent="0.2">
      <c r="A23" s="10">
        <v>23</v>
      </c>
      <c r="B23" s="24" t="s">
        <v>110</v>
      </c>
      <c r="C23" s="10" t="s">
        <v>41</v>
      </c>
      <c r="D23" s="26" t="s">
        <v>73</v>
      </c>
      <c r="E23" s="10" t="s">
        <v>127</v>
      </c>
      <c r="F23" s="1">
        <v>1</v>
      </c>
      <c r="G23" s="1">
        <v>7</v>
      </c>
      <c r="H23">
        <v>2</v>
      </c>
    </row>
    <row r="24" spans="1:8" x14ac:dyDescent="0.2">
      <c r="A24" s="10">
        <v>24</v>
      </c>
      <c r="B24" s="24" t="s">
        <v>38</v>
      </c>
      <c r="C24" s="10" t="s">
        <v>93</v>
      </c>
      <c r="D24" s="26" t="s">
        <v>67</v>
      </c>
      <c r="E24" s="10" t="s">
        <v>47</v>
      </c>
      <c r="F24" s="1">
        <v>3</v>
      </c>
      <c r="G24" s="1">
        <v>6</v>
      </c>
      <c r="H24">
        <v>6</v>
      </c>
    </row>
    <row r="25" spans="1:8" x14ac:dyDescent="0.2">
      <c r="A25" s="10">
        <v>25</v>
      </c>
      <c r="B25" s="24" t="s">
        <v>109</v>
      </c>
      <c r="C25" s="10" t="s">
        <v>94</v>
      </c>
      <c r="D25" s="26" t="s">
        <v>67</v>
      </c>
      <c r="E25" s="10" t="s">
        <v>46</v>
      </c>
      <c r="F25" s="1">
        <v>3</v>
      </c>
      <c r="G25" s="1">
        <v>3</v>
      </c>
      <c r="H25">
        <v>6</v>
      </c>
    </row>
    <row r="26" spans="1:8" x14ac:dyDescent="0.2">
      <c r="A26" s="10">
        <v>26</v>
      </c>
      <c r="B26" s="24" t="s">
        <v>108</v>
      </c>
      <c r="C26" s="10" t="s">
        <v>95</v>
      </c>
      <c r="D26" s="26" t="s">
        <v>75</v>
      </c>
      <c r="E26" s="10" t="s">
        <v>45</v>
      </c>
      <c r="F26" s="1">
        <v>2</v>
      </c>
      <c r="G26" s="1">
        <v>8</v>
      </c>
      <c r="H26">
        <v>7</v>
      </c>
    </row>
    <row r="27" spans="1:8" x14ac:dyDescent="0.2">
      <c r="A27" s="10">
        <v>27</v>
      </c>
      <c r="B27" s="24" t="s">
        <v>107</v>
      </c>
      <c r="C27" s="10" t="s">
        <v>44</v>
      </c>
      <c r="D27" s="26" t="s">
        <v>75</v>
      </c>
      <c r="E27" s="10" t="s">
        <v>45</v>
      </c>
      <c r="F27" s="1">
        <v>2</v>
      </c>
      <c r="G27" s="1">
        <v>8</v>
      </c>
      <c r="H27">
        <v>7</v>
      </c>
    </row>
    <row r="28" spans="1:8" x14ac:dyDescent="0.2">
      <c r="A28" s="10">
        <v>28</v>
      </c>
      <c r="B28" s="24" t="s">
        <v>16</v>
      </c>
      <c r="C28" s="10" t="s">
        <v>96</v>
      </c>
      <c r="D28" s="26" t="s">
        <v>69</v>
      </c>
      <c r="E28" s="10" t="s">
        <v>46</v>
      </c>
      <c r="F28" s="1">
        <v>1</v>
      </c>
      <c r="G28" s="1">
        <v>1</v>
      </c>
      <c r="H28">
        <v>4</v>
      </c>
    </row>
    <row r="29" spans="1:8" x14ac:dyDescent="0.2">
      <c r="A29" s="10">
        <v>29</v>
      </c>
      <c r="B29" s="24" t="s">
        <v>106</v>
      </c>
      <c r="C29" s="10" t="s">
        <v>97</v>
      </c>
      <c r="D29" s="26" t="s">
        <v>76</v>
      </c>
      <c r="E29" s="10" t="s">
        <v>45</v>
      </c>
      <c r="F29" s="1">
        <v>2</v>
      </c>
      <c r="G29" s="1">
        <v>8</v>
      </c>
      <c r="H29">
        <v>8</v>
      </c>
    </row>
    <row r="30" spans="1:8" x14ac:dyDescent="0.2">
      <c r="A30" s="13">
        <v>30</v>
      </c>
      <c r="B30" s="23" t="s">
        <v>105</v>
      </c>
      <c r="C30" s="10" t="s">
        <v>98</v>
      </c>
      <c r="D30" s="25" t="s">
        <v>67</v>
      </c>
      <c r="E30" s="13" t="s">
        <v>46</v>
      </c>
      <c r="F30" s="1">
        <v>3</v>
      </c>
      <c r="G30" s="1">
        <v>3</v>
      </c>
      <c r="H30">
        <v>6</v>
      </c>
    </row>
    <row r="31" spans="1:8" x14ac:dyDescent="0.2">
      <c r="A31" s="10">
        <v>31</v>
      </c>
      <c r="B31" s="24" t="s">
        <v>104</v>
      </c>
      <c r="C31" s="10" t="s">
        <v>35</v>
      </c>
      <c r="D31" s="26" t="s">
        <v>76</v>
      </c>
      <c r="E31" s="10" t="s">
        <v>45</v>
      </c>
      <c r="F31" s="1">
        <v>2</v>
      </c>
      <c r="G31" s="1">
        <v>8</v>
      </c>
      <c r="H31">
        <v>8</v>
      </c>
    </row>
    <row r="32" spans="1:8" x14ac:dyDescent="0.2">
      <c r="A32" s="10">
        <v>32</v>
      </c>
      <c r="B32" s="24" t="s">
        <v>31</v>
      </c>
      <c r="C32" s="10" t="s">
        <v>18</v>
      </c>
      <c r="D32" s="26" t="s">
        <v>71</v>
      </c>
      <c r="E32" s="10" t="s">
        <v>46</v>
      </c>
      <c r="F32" s="1">
        <v>2</v>
      </c>
      <c r="G32" s="1">
        <v>2</v>
      </c>
      <c r="H32">
        <v>3</v>
      </c>
    </row>
    <row r="33" spans="1:8" x14ac:dyDescent="0.2">
      <c r="A33" s="10">
        <v>33</v>
      </c>
      <c r="B33" s="24" t="s">
        <v>42</v>
      </c>
      <c r="C33" s="10" t="s">
        <v>43</v>
      </c>
      <c r="D33" s="26" t="s">
        <v>76</v>
      </c>
      <c r="E33" s="10" t="s">
        <v>46</v>
      </c>
      <c r="F33" s="1">
        <v>2</v>
      </c>
      <c r="G33" s="1">
        <v>2</v>
      </c>
      <c r="H33">
        <v>8</v>
      </c>
    </row>
    <row r="34" spans="1:8" x14ac:dyDescent="0.2">
      <c r="A34" s="10">
        <v>34</v>
      </c>
      <c r="B34" s="24" t="s">
        <v>103</v>
      </c>
      <c r="C34" s="10" t="s">
        <v>99</v>
      </c>
      <c r="D34" s="26" t="s">
        <v>71</v>
      </c>
      <c r="E34" s="10" t="s">
        <v>45</v>
      </c>
      <c r="F34" s="1">
        <v>2</v>
      </c>
      <c r="G34" s="1">
        <v>8</v>
      </c>
      <c r="H34">
        <v>9</v>
      </c>
    </row>
    <row r="35" spans="1:8" x14ac:dyDescent="0.2">
      <c r="A35" s="10">
        <v>35</v>
      </c>
      <c r="B35" s="24" t="s">
        <v>102</v>
      </c>
      <c r="C35" s="10" t="s">
        <v>100</v>
      </c>
      <c r="D35" s="26" t="s">
        <v>69</v>
      </c>
      <c r="E35" s="10" t="s">
        <v>47</v>
      </c>
      <c r="F35" s="1">
        <v>1</v>
      </c>
      <c r="G35" s="1">
        <v>4</v>
      </c>
      <c r="H35">
        <v>9</v>
      </c>
    </row>
    <row r="36" spans="1:8" x14ac:dyDescent="0.2">
      <c r="A36" s="13">
        <v>36</v>
      </c>
      <c r="B36" s="23" t="s">
        <v>101</v>
      </c>
      <c r="C36" s="10" t="s">
        <v>88</v>
      </c>
      <c r="D36" s="25" t="s">
        <v>69</v>
      </c>
      <c r="E36" s="13" t="s">
        <v>46</v>
      </c>
      <c r="F36" s="1">
        <v>1</v>
      </c>
      <c r="G36" s="1">
        <v>1</v>
      </c>
      <c r="H36">
        <v>4</v>
      </c>
    </row>
    <row r="37" spans="1:8" x14ac:dyDescent="0.2">
      <c r="D37"/>
    </row>
    <row r="38" spans="1:8" x14ac:dyDescent="0.2">
      <c r="D38"/>
    </row>
    <row r="39" spans="1:8" x14ac:dyDescent="0.2">
      <c r="D39"/>
    </row>
    <row r="40" spans="1:8" x14ac:dyDescent="0.2">
      <c r="D40"/>
    </row>
    <row r="41" spans="1:8" x14ac:dyDescent="0.2">
      <c r="D41"/>
    </row>
    <row r="42" spans="1:8" x14ac:dyDescent="0.2">
      <c r="D42"/>
    </row>
    <row r="43" spans="1:8" x14ac:dyDescent="0.2">
      <c r="D43"/>
    </row>
    <row r="44" spans="1:8" x14ac:dyDescent="0.2">
      <c r="D44"/>
    </row>
    <row r="45" spans="1:8" x14ac:dyDescent="0.2">
      <c r="D45"/>
    </row>
    <row r="46" spans="1:8" x14ac:dyDescent="0.2">
      <c r="D46"/>
    </row>
    <row r="47" spans="1:8" x14ac:dyDescent="0.2">
      <c r="D47"/>
    </row>
    <row r="48" spans="1:8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I8" sqref="I8"/>
    </sheetView>
  </sheetViews>
  <sheetFormatPr defaultRowHeight="12.75" x14ac:dyDescent="0.2"/>
  <cols>
    <col min="2" max="2" width="6.140625" bestFit="1" customWidth="1"/>
    <col min="3" max="3" width="10.7109375" bestFit="1" customWidth="1"/>
    <col min="4" max="4" width="11.140625" bestFit="1" customWidth="1"/>
    <col min="5" max="5" width="23.7109375" bestFit="1" customWidth="1"/>
  </cols>
  <sheetData>
    <row r="1" spans="1:8" ht="15.75" x14ac:dyDescent="0.25">
      <c r="A1" s="39" t="s">
        <v>150</v>
      </c>
      <c r="B1" s="39"/>
      <c r="C1" s="39"/>
      <c r="D1" s="39"/>
      <c r="E1" s="39"/>
      <c r="F1" s="39"/>
      <c r="G1" s="39"/>
      <c r="H1" s="39"/>
    </row>
    <row r="2" spans="1:8" s="22" customFormat="1" x14ac:dyDescent="0.2">
      <c r="A2" s="11" t="s">
        <v>62</v>
      </c>
      <c r="B2" s="11" t="s">
        <v>149</v>
      </c>
      <c r="C2" s="11" t="s">
        <v>49</v>
      </c>
      <c r="D2" s="11" t="s">
        <v>50</v>
      </c>
      <c r="E2" s="11" t="s">
        <v>15</v>
      </c>
      <c r="F2" s="11" t="s">
        <v>59</v>
      </c>
      <c r="G2" s="11" t="s">
        <v>60</v>
      </c>
      <c r="H2" s="11" t="s">
        <v>61</v>
      </c>
    </row>
    <row r="3" spans="1:8" x14ac:dyDescent="0.2">
      <c r="A3" s="10">
        <v>1</v>
      </c>
      <c r="B3" s="10">
        <v>14</v>
      </c>
      <c r="C3" s="10" t="s">
        <v>117</v>
      </c>
      <c r="D3" s="10" t="s">
        <v>86</v>
      </c>
      <c r="E3" s="10" t="s">
        <v>73</v>
      </c>
      <c r="F3" s="10">
        <v>1</v>
      </c>
      <c r="G3" s="10">
        <v>15.19</v>
      </c>
      <c r="H3" s="10">
        <v>75.19</v>
      </c>
    </row>
    <row r="4" spans="1:8" x14ac:dyDescent="0.2">
      <c r="A4" s="10">
        <v>2</v>
      </c>
      <c r="B4" s="10">
        <v>19</v>
      </c>
      <c r="C4" s="10" t="s">
        <v>112</v>
      </c>
      <c r="D4" s="10" t="s">
        <v>90</v>
      </c>
      <c r="E4" s="10" t="s">
        <v>74</v>
      </c>
      <c r="F4" s="10">
        <v>1</v>
      </c>
      <c r="G4" s="10">
        <v>13.44</v>
      </c>
      <c r="H4" s="10">
        <v>73.44</v>
      </c>
    </row>
    <row r="5" spans="1:8" x14ac:dyDescent="0.2">
      <c r="A5" s="10">
        <v>3</v>
      </c>
      <c r="B5" s="10">
        <v>32</v>
      </c>
      <c r="C5" s="10" t="s">
        <v>31</v>
      </c>
      <c r="D5" s="10" t="s">
        <v>18</v>
      </c>
      <c r="E5" s="10" t="s">
        <v>71</v>
      </c>
      <c r="F5" s="10">
        <v>1</v>
      </c>
      <c r="G5" s="10">
        <v>6.09</v>
      </c>
      <c r="H5" s="10">
        <v>66.09</v>
      </c>
    </row>
    <row r="6" spans="1:8" x14ac:dyDescent="0.2">
      <c r="A6" s="10">
        <v>4</v>
      </c>
      <c r="B6" s="10">
        <v>30</v>
      </c>
      <c r="C6" s="10" t="s">
        <v>105</v>
      </c>
      <c r="D6" s="10" t="s">
        <v>98</v>
      </c>
      <c r="E6" s="10" t="s">
        <v>67</v>
      </c>
      <c r="F6" s="10">
        <v>0</v>
      </c>
      <c r="G6" s="10">
        <v>56.46</v>
      </c>
      <c r="H6" s="10">
        <v>56.46</v>
      </c>
    </row>
    <row r="7" spans="1:8" x14ac:dyDescent="0.2">
      <c r="A7" s="10">
        <v>5</v>
      </c>
      <c r="B7" s="10">
        <v>16</v>
      </c>
      <c r="C7" s="10" t="s">
        <v>115</v>
      </c>
      <c r="D7" s="10" t="s">
        <v>37</v>
      </c>
      <c r="E7" s="10" t="s">
        <v>72</v>
      </c>
      <c r="F7" s="10">
        <v>0</v>
      </c>
      <c r="G7" s="10">
        <v>55.6</v>
      </c>
      <c r="H7" s="10">
        <v>55.6</v>
      </c>
    </row>
    <row r="8" spans="1:8" x14ac:dyDescent="0.2">
      <c r="A8" s="10">
        <v>6</v>
      </c>
      <c r="B8" s="10">
        <v>12</v>
      </c>
      <c r="C8" s="10" t="s">
        <v>118</v>
      </c>
      <c r="D8" s="10" t="s">
        <v>85</v>
      </c>
      <c r="E8" s="10" t="s">
        <v>69</v>
      </c>
      <c r="F8" s="10">
        <v>0</v>
      </c>
      <c r="G8" s="10">
        <v>51.14</v>
      </c>
      <c r="H8" s="10">
        <v>51.14</v>
      </c>
    </row>
    <row r="9" spans="1:8" x14ac:dyDescent="0.2">
      <c r="A9" s="10">
        <v>7</v>
      </c>
      <c r="B9" s="10">
        <v>13</v>
      </c>
      <c r="C9" s="10" t="s">
        <v>39</v>
      </c>
      <c r="D9" s="10" t="s">
        <v>40</v>
      </c>
      <c r="E9" s="10" t="s">
        <v>71</v>
      </c>
      <c r="F9" s="10">
        <v>0</v>
      </c>
      <c r="G9" s="10">
        <v>50.11</v>
      </c>
      <c r="H9" s="10">
        <v>50.11</v>
      </c>
    </row>
    <row r="10" spans="1:8" x14ac:dyDescent="0.2">
      <c r="A10" s="10">
        <v>8</v>
      </c>
      <c r="B10" s="10">
        <v>21</v>
      </c>
      <c r="C10" s="10" t="s">
        <v>30</v>
      </c>
      <c r="D10" s="10" t="s">
        <v>29</v>
      </c>
      <c r="E10" s="10" t="s">
        <v>71</v>
      </c>
      <c r="F10" s="10">
        <v>0</v>
      </c>
      <c r="G10" s="10">
        <v>43.09</v>
      </c>
      <c r="H10" s="10">
        <v>43.09</v>
      </c>
    </row>
    <row r="11" spans="1:8" x14ac:dyDescent="0.2">
      <c r="A11" s="10">
        <v>9</v>
      </c>
      <c r="B11" s="10">
        <v>17</v>
      </c>
      <c r="C11" s="10" t="s">
        <v>114</v>
      </c>
      <c r="D11" s="10" t="s">
        <v>88</v>
      </c>
      <c r="E11" s="10" t="s">
        <v>68</v>
      </c>
      <c r="F11" s="10">
        <v>0</v>
      </c>
      <c r="G11" s="10">
        <v>38.9</v>
      </c>
      <c r="H11" s="10">
        <v>38.9</v>
      </c>
    </row>
    <row r="12" spans="1:8" x14ac:dyDescent="0.2">
      <c r="A12" s="10">
        <v>10</v>
      </c>
      <c r="B12" s="10">
        <v>6</v>
      </c>
      <c r="C12" s="10" t="s">
        <v>122</v>
      </c>
      <c r="D12" s="10" t="s">
        <v>81</v>
      </c>
      <c r="E12" s="10" t="s">
        <v>70</v>
      </c>
      <c r="F12" s="10">
        <v>0</v>
      </c>
      <c r="G12" s="10">
        <v>38.5</v>
      </c>
      <c r="H12" s="10">
        <v>38.5</v>
      </c>
    </row>
    <row r="13" spans="1:8" x14ac:dyDescent="0.2">
      <c r="A13" s="10">
        <v>11</v>
      </c>
      <c r="B13" s="10">
        <v>20</v>
      </c>
      <c r="C13" s="10" t="s">
        <v>111</v>
      </c>
      <c r="D13" s="10" t="s">
        <v>91</v>
      </c>
      <c r="E13" s="10" t="s">
        <v>73</v>
      </c>
      <c r="F13" s="10">
        <v>0</v>
      </c>
      <c r="G13" s="10">
        <v>38.229999999999997</v>
      </c>
      <c r="H13" s="10">
        <v>38.229999999999997</v>
      </c>
    </row>
    <row r="14" spans="1:8" x14ac:dyDescent="0.2">
      <c r="A14" s="10">
        <v>12</v>
      </c>
      <c r="B14" s="10">
        <v>9</v>
      </c>
      <c r="C14" s="10" t="s">
        <v>17</v>
      </c>
      <c r="D14" s="10" t="s">
        <v>83</v>
      </c>
      <c r="E14" s="10" t="s">
        <v>71</v>
      </c>
      <c r="F14" s="10">
        <v>0</v>
      </c>
      <c r="G14" s="10">
        <v>35.33</v>
      </c>
      <c r="H14" s="10">
        <v>35.33</v>
      </c>
    </row>
    <row r="15" spans="1:8" x14ac:dyDescent="0.2">
      <c r="A15" s="10">
        <v>13</v>
      </c>
      <c r="B15" s="10">
        <v>36</v>
      </c>
      <c r="C15" s="10" t="s">
        <v>101</v>
      </c>
      <c r="D15" s="10" t="s">
        <v>88</v>
      </c>
      <c r="E15" s="10" t="s">
        <v>69</v>
      </c>
      <c r="F15" s="10">
        <v>0</v>
      </c>
      <c r="G15" s="10">
        <v>34.68</v>
      </c>
      <c r="H15" s="10">
        <v>34.68</v>
      </c>
    </row>
    <row r="16" spans="1:8" x14ac:dyDescent="0.2">
      <c r="A16" s="10">
        <v>14</v>
      </c>
      <c r="B16" s="10">
        <v>22</v>
      </c>
      <c r="C16" s="10" t="s">
        <v>36</v>
      </c>
      <c r="D16" s="10" t="s">
        <v>92</v>
      </c>
      <c r="E16" s="10" t="s">
        <v>68</v>
      </c>
      <c r="F16" s="10">
        <v>0</v>
      </c>
      <c r="G16" s="10">
        <v>32.85</v>
      </c>
      <c r="H16" s="10">
        <v>32.85</v>
      </c>
    </row>
    <row r="17" spans="1:8" x14ac:dyDescent="0.2">
      <c r="A17" s="10">
        <v>15</v>
      </c>
      <c r="B17" s="10">
        <v>28</v>
      </c>
      <c r="C17" s="10" t="s">
        <v>16</v>
      </c>
      <c r="D17" s="10" t="s">
        <v>96</v>
      </c>
      <c r="E17" s="10" t="s">
        <v>69</v>
      </c>
      <c r="F17" s="10">
        <v>0</v>
      </c>
      <c r="G17" s="10">
        <v>26.9</v>
      </c>
      <c r="H17" s="10">
        <v>26.9</v>
      </c>
    </row>
    <row r="18" spans="1:8" x14ac:dyDescent="0.2">
      <c r="A18" s="10">
        <v>16</v>
      </c>
      <c r="B18" s="10">
        <v>34</v>
      </c>
      <c r="C18" s="10" t="s">
        <v>103</v>
      </c>
      <c r="D18" s="10" t="s">
        <v>99</v>
      </c>
      <c r="E18" s="10" t="s">
        <v>71</v>
      </c>
      <c r="F18" s="10">
        <v>0</v>
      </c>
      <c r="G18" s="10">
        <v>26.2</v>
      </c>
      <c r="H18" s="10">
        <v>26.2</v>
      </c>
    </row>
    <row r="19" spans="1:8" x14ac:dyDescent="0.2">
      <c r="A19" s="10">
        <v>17</v>
      </c>
      <c r="B19" s="10">
        <v>35</v>
      </c>
      <c r="C19" s="10" t="s">
        <v>102</v>
      </c>
      <c r="D19" s="10" t="s">
        <v>100</v>
      </c>
      <c r="E19" s="10" t="s">
        <v>69</v>
      </c>
      <c r="F19" s="10">
        <v>0</v>
      </c>
      <c r="G19" s="10">
        <v>25.61</v>
      </c>
      <c r="H19" s="10">
        <v>25.61</v>
      </c>
    </row>
    <row r="20" spans="1:8" x14ac:dyDescent="0.2">
      <c r="A20" s="10">
        <v>18</v>
      </c>
      <c r="B20" s="10">
        <v>15</v>
      </c>
      <c r="C20" s="10" t="s">
        <v>116</v>
      </c>
      <c r="D20" s="10" t="s">
        <v>87</v>
      </c>
      <c r="E20" s="10" t="s">
        <v>72</v>
      </c>
      <c r="F20" s="10">
        <v>0</v>
      </c>
      <c r="G20" s="10">
        <v>25.33</v>
      </c>
      <c r="H20" s="10">
        <v>25.33</v>
      </c>
    </row>
    <row r="21" spans="1:8" x14ac:dyDescent="0.2">
      <c r="A21" s="10">
        <v>19</v>
      </c>
      <c r="B21" s="10">
        <v>2</v>
      </c>
      <c r="C21" s="10" t="s">
        <v>125</v>
      </c>
      <c r="D21" s="10" t="s">
        <v>78</v>
      </c>
      <c r="E21" s="10" t="s">
        <v>67</v>
      </c>
      <c r="F21" s="10">
        <v>0</v>
      </c>
      <c r="G21" s="10">
        <v>25.23</v>
      </c>
      <c r="H21" s="10">
        <v>25.23</v>
      </c>
    </row>
    <row r="22" spans="1:8" x14ac:dyDescent="0.2">
      <c r="A22" s="10">
        <v>20</v>
      </c>
      <c r="B22" s="10">
        <v>26</v>
      </c>
      <c r="C22" s="10" t="s">
        <v>108</v>
      </c>
      <c r="D22" s="10" t="s">
        <v>95</v>
      </c>
      <c r="E22" s="10" t="s">
        <v>75</v>
      </c>
      <c r="F22" s="10">
        <v>0</v>
      </c>
      <c r="G22" s="10">
        <v>24.74</v>
      </c>
      <c r="H22" s="10">
        <v>24.74</v>
      </c>
    </row>
    <row r="23" spans="1:8" x14ac:dyDescent="0.2">
      <c r="A23" s="10">
        <v>21</v>
      </c>
      <c r="B23" s="10">
        <v>3</v>
      </c>
      <c r="C23" s="10" t="s">
        <v>124</v>
      </c>
      <c r="D23" s="10" t="s">
        <v>79</v>
      </c>
      <c r="E23" s="10" t="s">
        <v>68</v>
      </c>
      <c r="F23" s="10">
        <v>0</v>
      </c>
      <c r="G23" s="10">
        <v>23.62</v>
      </c>
      <c r="H23" s="10">
        <v>23.62</v>
      </c>
    </row>
    <row r="24" spans="1:8" x14ac:dyDescent="0.2">
      <c r="A24" s="10">
        <v>22</v>
      </c>
      <c r="B24" s="10">
        <v>7</v>
      </c>
      <c r="C24" s="10" t="s">
        <v>121</v>
      </c>
      <c r="D24" s="10" t="s">
        <v>34</v>
      </c>
      <c r="E24" s="10" t="s">
        <v>67</v>
      </c>
      <c r="F24" s="10">
        <v>0</v>
      </c>
      <c r="G24" s="10">
        <v>22.06</v>
      </c>
      <c r="H24" s="10">
        <v>22.06</v>
      </c>
    </row>
    <row r="25" spans="1:8" x14ac:dyDescent="0.2">
      <c r="A25" s="10">
        <v>23</v>
      </c>
      <c r="B25" s="10">
        <v>33</v>
      </c>
      <c r="C25" s="10" t="s">
        <v>42</v>
      </c>
      <c r="D25" s="10" t="s">
        <v>43</v>
      </c>
      <c r="E25" s="10" t="s">
        <v>76</v>
      </c>
      <c r="F25" s="10">
        <v>0</v>
      </c>
      <c r="G25" s="10">
        <v>21.9</v>
      </c>
      <c r="H25" s="10">
        <v>21.9</v>
      </c>
    </row>
    <row r="26" spans="1:8" x14ac:dyDescent="0.2">
      <c r="A26" s="10">
        <v>24</v>
      </c>
      <c r="B26" s="10">
        <v>25</v>
      </c>
      <c r="C26" s="10" t="s">
        <v>109</v>
      </c>
      <c r="D26" s="10" t="s">
        <v>94</v>
      </c>
      <c r="E26" s="10" t="s">
        <v>67</v>
      </c>
      <c r="F26" s="10">
        <v>0</v>
      </c>
      <c r="G26" s="10">
        <v>21.62</v>
      </c>
      <c r="H26" s="10">
        <v>21.62</v>
      </c>
    </row>
    <row r="27" spans="1:8" x14ac:dyDescent="0.2">
      <c r="A27" s="10">
        <v>25</v>
      </c>
      <c r="B27" s="10">
        <v>1</v>
      </c>
      <c r="C27" s="10" t="s">
        <v>126</v>
      </c>
      <c r="D27" s="10" t="s">
        <v>77</v>
      </c>
      <c r="E27" s="10" t="s">
        <v>67</v>
      </c>
      <c r="F27" s="10">
        <v>0</v>
      </c>
      <c r="G27" s="10">
        <v>19.87</v>
      </c>
      <c r="H27" s="10">
        <v>19.87</v>
      </c>
    </row>
    <row r="28" spans="1:8" x14ac:dyDescent="0.2">
      <c r="A28" s="10">
        <v>26</v>
      </c>
      <c r="B28" s="10">
        <v>8</v>
      </c>
      <c r="C28" s="10" t="s">
        <v>120</v>
      </c>
      <c r="D28" s="10" t="s">
        <v>82</v>
      </c>
      <c r="E28" s="10" t="s">
        <v>69</v>
      </c>
      <c r="F28" s="10">
        <v>0</v>
      </c>
      <c r="G28" s="10">
        <v>19.829999999999998</v>
      </c>
      <c r="H28" s="10">
        <v>19.829999999999998</v>
      </c>
    </row>
    <row r="29" spans="1:8" x14ac:dyDescent="0.2">
      <c r="A29" s="10">
        <v>27</v>
      </c>
      <c r="B29" s="10">
        <v>18</v>
      </c>
      <c r="C29" s="10" t="s">
        <v>113</v>
      </c>
      <c r="D29" s="10" t="s">
        <v>89</v>
      </c>
      <c r="E29" s="10" t="s">
        <v>72</v>
      </c>
      <c r="F29" s="10">
        <v>0</v>
      </c>
      <c r="G29" s="10">
        <v>19.649999999999999</v>
      </c>
      <c r="H29" s="10">
        <v>19.649999999999999</v>
      </c>
    </row>
    <row r="30" spans="1:8" x14ac:dyDescent="0.2">
      <c r="A30" s="10">
        <v>28</v>
      </c>
      <c r="B30" s="10">
        <v>31</v>
      </c>
      <c r="C30" s="10" t="s">
        <v>104</v>
      </c>
      <c r="D30" s="10" t="s">
        <v>35</v>
      </c>
      <c r="E30" s="10" t="s">
        <v>76</v>
      </c>
      <c r="F30" s="10">
        <v>0</v>
      </c>
      <c r="G30" s="10">
        <v>18.88</v>
      </c>
      <c r="H30" s="10">
        <v>18.88</v>
      </c>
    </row>
    <row r="31" spans="1:8" x14ac:dyDescent="0.2">
      <c r="A31" s="10">
        <v>29</v>
      </c>
      <c r="B31" s="10">
        <v>11</v>
      </c>
      <c r="C31" s="10" t="s">
        <v>119</v>
      </c>
      <c r="D31" s="10" t="s">
        <v>84</v>
      </c>
      <c r="E31" s="10" t="s">
        <v>72</v>
      </c>
      <c r="F31" s="10">
        <v>0</v>
      </c>
      <c r="G31" s="10">
        <v>17.75</v>
      </c>
      <c r="H31" s="10">
        <v>17.75</v>
      </c>
    </row>
    <row r="32" spans="1:8" x14ac:dyDescent="0.2">
      <c r="A32" s="10">
        <v>30</v>
      </c>
      <c r="B32" s="10">
        <v>29</v>
      </c>
      <c r="C32" s="10" t="s">
        <v>106</v>
      </c>
      <c r="D32" s="10" t="s">
        <v>97</v>
      </c>
      <c r="E32" s="10" t="s">
        <v>76</v>
      </c>
      <c r="F32" s="10">
        <v>0</v>
      </c>
      <c r="G32" s="10">
        <v>13.23</v>
      </c>
      <c r="H32" s="10">
        <v>13.23</v>
      </c>
    </row>
    <row r="33" spans="1:8" x14ac:dyDescent="0.2">
      <c r="A33" s="10">
        <v>31</v>
      </c>
      <c r="B33" s="10">
        <v>10</v>
      </c>
      <c r="C33" s="10" t="s">
        <v>32</v>
      </c>
      <c r="D33" s="10" t="s">
        <v>33</v>
      </c>
      <c r="E33" s="10" t="s">
        <v>68</v>
      </c>
      <c r="F33" s="10">
        <v>0</v>
      </c>
      <c r="G33" s="10">
        <v>7.79</v>
      </c>
      <c r="H33" s="10">
        <v>7.79</v>
      </c>
    </row>
    <row r="34" spans="1:8" x14ac:dyDescent="0.2">
      <c r="A34" s="10"/>
      <c r="B34" s="10">
        <v>4</v>
      </c>
      <c r="C34" s="10" t="s">
        <v>123</v>
      </c>
      <c r="D34" s="10" t="s">
        <v>80</v>
      </c>
      <c r="E34" s="10" t="s">
        <v>69</v>
      </c>
      <c r="F34" s="10">
        <v>0</v>
      </c>
      <c r="G34" s="10"/>
      <c r="H34" s="10">
        <v>0</v>
      </c>
    </row>
    <row r="35" spans="1:8" x14ac:dyDescent="0.2">
      <c r="A35" s="10"/>
      <c r="B35" s="10" t="e">
        <v>#REF!</v>
      </c>
      <c r="C35" s="10" t="e">
        <v>#REF!</v>
      </c>
      <c r="D35" s="10" t="e">
        <v>#REF!</v>
      </c>
      <c r="E35" s="10" t="e">
        <v>#REF!</v>
      </c>
      <c r="F35" s="10"/>
      <c r="G35" s="10"/>
      <c r="H35" s="10">
        <v>0</v>
      </c>
    </row>
    <row r="36" spans="1:8" x14ac:dyDescent="0.2">
      <c r="A36" s="10"/>
      <c r="B36" s="10">
        <v>23</v>
      </c>
      <c r="C36" s="10" t="s">
        <v>110</v>
      </c>
      <c r="D36" s="10" t="s">
        <v>41</v>
      </c>
      <c r="E36" s="10" t="s">
        <v>73</v>
      </c>
      <c r="F36" s="10"/>
      <c r="G36" s="10"/>
      <c r="H36" s="10">
        <v>0</v>
      </c>
    </row>
    <row r="37" spans="1:8" x14ac:dyDescent="0.2">
      <c r="A37" s="10"/>
      <c r="B37" s="10">
        <v>24</v>
      </c>
      <c r="C37" s="10" t="s">
        <v>38</v>
      </c>
      <c r="D37" s="10" t="s">
        <v>93</v>
      </c>
      <c r="E37" s="10" t="s">
        <v>67</v>
      </c>
      <c r="F37" s="10"/>
      <c r="G37" s="10"/>
      <c r="H37" s="10">
        <v>0</v>
      </c>
    </row>
    <row r="38" spans="1:8" x14ac:dyDescent="0.2">
      <c r="A38" s="10"/>
      <c r="B38" s="10">
        <v>27</v>
      </c>
      <c r="C38" s="10" t="s">
        <v>107</v>
      </c>
      <c r="D38" s="10" t="s">
        <v>44</v>
      </c>
      <c r="E38" s="10" t="s">
        <v>75</v>
      </c>
      <c r="F38" s="10"/>
      <c r="G38" s="10"/>
      <c r="H38" s="10">
        <v>0</v>
      </c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</sheetData>
  <mergeCells count="1">
    <mergeCell ref="A1:H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Normal="100" workbookViewId="0">
      <selection sqref="A1:G36"/>
    </sheetView>
  </sheetViews>
  <sheetFormatPr defaultRowHeight="12.75" x14ac:dyDescent="0.2"/>
  <cols>
    <col min="1" max="1" width="8.42578125" style="1" customWidth="1"/>
    <col min="2" max="2" width="10.85546875" bestFit="1" customWidth="1"/>
    <col min="3" max="3" width="14" bestFit="1" customWidth="1"/>
    <col min="4" max="4" width="22.5703125" customWidth="1"/>
    <col min="5" max="5" width="7.140625" bestFit="1" customWidth="1"/>
    <col min="6" max="6" width="7.140625" style="1" customWidth="1"/>
    <col min="7" max="7" width="14" bestFit="1" customWidth="1"/>
    <col min="8" max="8" width="6.85546875" style="1" bestFit="1" customWidth="1"/>
    <col min="9" max="9" width="10.85546875" bestFit="1" customWidth="1"/>
    <col min="10" max="10" width="11.7109375" bestFit="1" customWidth="1"/>
    <col min="11" max="12" width="11.7109375" customWidth="1"/>
    <col min="14" max="14" width="8.28515625" customWidth="1"/>
    <col min="23" max="23" width="10.85546875" bestFit="1" customWidth="1"/>
    <col min="24" max="24" width="10.42578125" bestFit="1" customWidth="1"/>
  </cols>
  <sheetData>
    <row r="1" spans="1:24" s="1" customFormat="1" x14ac:dyDescent="0.2">
      <c r="A1" s="1" t="s">
        <v>11</v>
      </c>
      <c r="B1" s="34" t="s">
        <v>0</v>
      </c>
      <c r="C1" s="34"/>
      <c r="D1" s="1" t="s">
        <v>15</v>
      </c>
      <c r="E1" s="1" t="s">
        <v>12</v>
      </c>
      <c r="F1" s="1" t="s">
        <v>13</v>
      </c>
      <c r="G1" s="1" t="s">
        <v>5</v>
      </c>
      <c r="H1" s="1" t="s">
        <v>11</v>
      </c>
      <c r="I1" s="34" t="s">
        <v>0</v>
      </c>
      <c r="J1" s="34"/>
      <c r="K1" s="1" t="s">
        <v>59</v>
      </c>
      <c r="L1" s="1" t="s">
        <v>60</v>
      </c>
      <c r="M1" s="1" t="s">
        <v>7</v>
      </c>
      <c r="N1" s="1" t="s">
        <v>3</v>
      </c>
      <c r="O1" s="1" t="s">
        <v>6</v>
      </c>
      <c r="P1" s="1" t="s">
        <v>8</v>
      </c>
      <c r="Q1" s="1" t="s">
        <v>59</v>
      </c>
      <c r="R1" s="1" t="s">
        <v>60</v>
      </c>
      <c r="S1" s="1" t="s">
        <v>9</v>
      </c>
      <c r="T1" s="1" t="s">
        <v>3</v>
      </c>
      <c r="U1" s="1" t="s">
        <v>6</v>
      </c>
      <c r="V1" s="1" t="s">
        <v>10</v>
      </c>
      <c r="W1" s="1" t="s">
        <v>23</v>
      </c>
      <c r="X1" s="1" t="s">
        <v>4</v>
      </c>
    </row>
    <row r="2" spans="1:24" x14ac:dyDescent="0.2">
      <c r="A2" s="1">
        <f>Competitors!A2</f>
        <v>1</v>
      </c>
      <c r="B2" t="str">
        <f>Competitors!B2</f>
        <v>Junco</v>
      </c>
      <c r="C2" t="str">
        <f>Competitors!C2</f>
        <v>Jonathan</v>
      </c>
      <c r="D2" t="str">
        <f>Competitors!D2</f>
        <v>Seminole County SO</v>
      </c>
      <c r="E2">
        <f>Competitors!H2</f>
        <v>7</v>
      </c>
      <c r="F2" s="1">
        <f>Competitors!G2</f>
        <v>9</v>
      </c>
      <c r="G2" s="2">
        <f>X2</f>
        <v>310.83000000000004</v>
      </c>
      <c r="H2" s="5">
        <f>A2</f>
        <v>1</v>
      </c>
      <c r="I2" t="str">
        <f>B2</f>
        <v>Junco</v>
      </c>
      <c r="J2" t="str">
        <f>C2</f>
        <v>Jonathan</v>
      </c>
      <c r="K2">
        <v>2</v>
      </c>
      <c r="L2">
        <v>16.18</v>
      </c>
      <c r="M2">
        <f>(K2*60)+L2</f>
        <v>136.18</v>
      </c>
      <c r="N2">
        <v>9</v>
      </c>
      <c r="O2">
        <f>IF(N2=0,5,0)</f>
        <v>0</v>
      </c>
      <c r="P2">
        <f>M2+N2-O2</f>
        <v>145.18</v>
      </c>
      <c r="Q2">
        <v>2</v>
      </c>
      <c r="R2">
        <v>24.65</v>
      </c>
      <c r="S2">
        <f>(Q2*60)+R2</f>
        <v>144.65</v>
      </c>
      <c r="T2">
        <v>21</v>
      </c>
      <c r="U2">
        <f>IF(T2=0,5,0)</f>
        <v>0</v>
      </c>
      <c r="V2">
        <f>S2+T2-U2</f>
        <v>165.65</v>
      </c>
      <c r="W2">
        <f>IF(O2+U2=10,15,(O2+U2))</f>
        <v>0</v>
      </c>
      <c r="X2">
        <f>M2+N2+S2+T2-W2</f>
        <v>310.83000000000004</v>
      </c>
    </row>
    <row r="3" spans="1:24" x14ac:dyDescent="0.2">
      <c r="A3" s="1">
        <f>Competitors!A3</f>
        <v>2</v>
      </c>
      <c r="B3" t="str">
        <f>Competitors!B3</f>
        <v>Cresswell</v>
      </c>
      <c r="C3" t="str">
        <f>Competitors!C3</f>
        <v>Dean</v>
      </c>
      <c r="D3" t="str">
        <f>Competitors!D3</f>
        <v>Seminole County SO</v>
      </c>
      <c r="E3">
        <f>Competitors!H3</f>
        <v>6</v>
      </c>
      <c r="F3" s="1">
        <f>Competitors!G3</f>
        <v>3</v>
      </c>
      <c r="G3" s="2">
        <f t="shared" ref="G3:G36" si="0">X3</f>
        <v>216.81</v>
      </c>
      <c r="H3" s="5">
        <f t="shared" ref="H3:H36" si="1">A3</f>
        <v>2</v>
      </c>
      <c r="I3" t="str">
        <f t="shared" ref="I3:I36" si="2">B3</f>
        <v>Cresswell</v>
      </c>
      <c r="J3" t="str">
        <f t="shared" ref="J3:J36" si="3">C3</f>
        <v>Dean</v>
      </c>
      <c r="K3">
        <v>1</v>
      </c>
      <c r="L3">
        <v>45.31</v>
      </c>
      <c r="M3">
        <f t="shared" ref="M3:M36" si="4">(K3*60)+L3</f>
        <v>105.31</v>
      </c>
      <c r="N3">
        <v>1</v>
      </c>
      <c r="O3">
        <f t="shared" ref="O3:O36" si="5">IF(N3=0,5,0)</f>
        <v>0</v>
      </c>
      <c r="P3">
        <f t="shared" ref="P3:P36" si="6">M3+N3-O3</f>
        <v>106.31</v>
      </c>
      <c r="Q3">
        <v>1</v>
      </c>
      <c r="R3">
        <v>55.5</v>
      </c>
      <c r="S3">
        <f t="shared" ref="S3:S36" si="7">(Q3*60)+R3</f>
        <v>115.5</v>
      </c>
      <c r="T3">
        <v>0</v>
      </c>
      <c r="U3">
        <f t="shared" ref="U3:U36" si="8">IF(T3=0,5,0)</f>
        <v>5</v>
      </c>
      <c r="V3">
        <f t="shared" ref="V3:V36" si="9">S3+T3-U3</f>
        <v>110.5</v>
      </c>
      <c r="W3">
        <f t="shared" ref="W3:W36" si="10">IF(O3+U3=10,15,(O3+U3))</f>
        <v>5</v>
      </c>
      <c r="X3">
        <f t="shared" ref="X3:X36" si="11">M3+N3+S3+T3-W3</f>
        <v>216.81</v>
      </c>
    </row>
    <row r="4" spans="1:24" x14ac:dyDescent="0.2">
      <c r="A4" s="1">
        <f>Competitors!A4</f>
        <v>3</v>
      </c>
      <c r="B4" t="str">
        <f>Competitors!B4</f>
        <v>Bowdfin</v>
      </c>
      <c r="C4" t="str">
        <f>Competitors!C4</f>
        <v>Matthew</v>
      </c>
      <c r="D4" t="str">
        <f>Competitors!D4</f>
        <v>Lake County SO</v>
      </c>
      <c r="E4">
        <f>Competitors!H4</f>
        <v>5</v>
      </c>
      <c r="F4" s="1">
        <f>Competitors!G4</f>
        <v>1</v>
      </c>
      <c r="G4" s="2">
        <f t="shared" si="0"/>
        <v>259.60000000000002</v>
      </c>
      <c r="H4" s="5">
        <f t="shared" si="1"/>
        <v>3</v>
      </c>
      <c r="I4" t="str">
        <f t="shared" si="2"/>
        <v>Bowdfin</v>
      </c>
      <c r="J4" t="str">
        <f t="shared" si="3"/>
        <v>Matthew</v>
      </c>
      <c r="K4">
        <v>2</v>
      </c>
      <c r="L4">
        <v>4.8499999999999996</v>
      </c>
      <c r="M4">
        <f t="shared" si="4"/>
        <v>124.85</v>
      </c>
      <c r="N4">
        <v>6</v>
      </c>
      <c r="O4">
        <f t="shared" si="5"/>
        <v>0</v>
      </c>
      <c r="P4">
        <f t="shared" si="6"/>
        <v>130.85</v>
      </c>
      <c r="Q4">
        <v>2</v>
      </c>
      <c r="R4">
        <v>7.75</v>
      </c>
      <c r="S4">
        <f t="shared" si="7"/>
        <v>127.75</v>
      </c>
      <c r="T4">
        <v>1</v>
      </c>
      <c r="U4">
        <f t="shared" si="8"/>
        <v>0</v>
      </c>
      <c r="V4">
        <f t="shared" si="9"/>
        <v>128.75</v>
      </c>
      <c r="W4">
        <f t="shared" si="10"/>
        <v>0</v>
      </c>
      <c r="X4">
        <f t="shared" si="11"/>
        <v>259.60000000000002</v>
      </c>
    </row>
    <row r="5" spans="1:24" x14ac:dyDescent="0.2">
      <c r="A5" s="1">
        <f>Competitors!A5</f>
        <v>4</v>
      </c>
      <c r="B5" t="str">
        <f>Competitors!B5</f>
        <v>Pittman</v>
      </c>
      <c r="C5" t="str">
        <f>Competitors!C5</f>
        <v>James</v>
      </c>
      <c r="D5" t="str">
        <f>Competitors!D5</f>
        <v>Leon County SO</v>
      </c>
      <c r="E5">
        <f>Competitors!H5</f>
        <v>4</v>
      </c>
      <c r="F5" s="1">
        <f>Competitors!G5</f>
        <v>7</v>
      </c>
      <c r="G5" s="2">
        <f t="shared" si="0"/>
        <v>293</v>
      </c>
      <c r="H5" s="5">
        <f t="shared" si="1"/>
        <v>4</v>
      </c>
      <c r="I5" t="str">
        <f t="shared" si="2"/>
        <v>Pittman</v>
      </c>
      <c r="J5" t="str">
        <f t="shared" si="3"/>
        <v>James</v>
      </c>
      <c r="K5">
        <v>2</v>
      </c>
      <c r="L5">
        <v>20.38</v>
      </c>
      <c r="M5">
        <f t="shared" si="4"/>
        <v>140.38</v>
      </c>
      <c r="N5">
        <v>3</v>
      </c>
      <c r="O5">
        <f t="shared" si="5"/>
        <v>0</v>
      </c>
      <c r="P5">
        <f t="shared" si="6"/>
        <v>143.38</v>
      </c>
      <c r="Q5">
        <v>2</v>
      </c>
      <c r="R5">
        <v>34.619999999999997</v>
      </c>
      <c r="S5">
        <f t="shared" si="7"/>
        <v>154.62</v>
      </c>
      <c r="T5">
        <v>0</v>
      </c>
      <c r="U5">
        <f t="shared" si="8"/>
        <v>5</v>
      </c>
      <c r="V5">
        <f t="shared" si="9"/>
        <v>149.62</v>
      </c>
      <c r="W5">
        <f t="shared" si="10"/>
        <v>5</v>
      </c>
      <c r="X5">
        <f t="shared" si="11"/>
        <v>293</v>
      </c>
    </row>
    <row r="6" spans="1:24" x14ac:dyDescent="0.2">
      <c r="A6" s="1">
        <f>Competitors!A6</f>
        <v>6</v>
      </c>
      <c r="B6" t="str">
        <f>Competitors!B6</f>
        <v>Desiato</v>
      </c>
      <c r="C6" t="str">
        <f>Competitors!C6</f>
        <v>Dominick</v>
      </c>
      <c r="D6" t="str">
        <f>Competitors!D6</f>
        <v>Hillsborough County SO</v>
      </c>
      <c r="E6">
        <f>Competitors!H6</f>
        <v>9</v>
      </c>
      <c r="F6" s="1">
        <f>Competitors!G6</f>
        <v>3</v>
      </c>
      <c r="G6" s="2">
        <f t="shared" si="0"/>
        <v>230.52999999999997</v>
      </c>
      <c r="H6" s="5">
        <f t="shared" si="1"/>
        <v>6</v>
      </c>
      <c r="I6" t="str">
        <f t="shared" si="2"/>
        <v>Desiato</v>
      </c>
      <c r="J6" t="str">
        <f t="shared" si="3"/>
        <v>Dominick</v>
      </c>
      <c r="K6">
        <v>1</v>
      </c>
      <c r="L6">
        <v>58.32</v>
      </c>
      <c r="M6">
        <f t="shared" si="4"/>
        <v>118.32</v>
      </c>
      <c r="N6">
        <v>0</v>
      </c>
      <c r="O6">
        <f t="shared" si="5"/>
        <v>5</v>
      </c>
      <c r="P6">
        <f t="shared" si="6"/>
        <v>113.32</v>
      </c>
      <c r="Q6">
        <v>2</v>
      </c>
      <c r="R6">
        <v>7.21</v>
      </c>
      <c r="S6">
        <f t="shared" si="7"/>
        <v>127.21</v>
      </c>
      <c r="T6">
        <v>0</v>
      </c>
      <c r="U6">
        <f t="shared" si="8"/>
        <v>5</v>
      </c>
      <c r="V6">
        <f t="shared" si="9"/>
        <v>122.21</v>
      </c>
      <c r="W6">
        <f t="shared" si="10"/>
        <v>15</v>
      </c>
      <c r="X6">
        <f t="shared" si="11"/>
        <v>230.52999999999997</v>
      </c>
    </row>
    <row r="7" spans="1:24" x14ac:dyDescent="0.2">
      <c r="A7" s="1">
        <v>7</v>
      </c>
      <c r="B7" t="s">
        <v>121</v>
      </c>
      <c r="C7" t="s">
        <v>34</v>
      </c>
      <c r="D7" t="s">
        <v>67</v>
      </c>
      <c r="E7">
        <v>7</v>
      </c>
      <c r="F7" s="1">
        <v>3</v>
      </c>
      <c r="G7" s="2">
        <f t="shared" si="0"/>
        <v>475.24</v>
      </c>
      <c r="H7" s="5">
        <v>7</v>
      </c>
      <c r="I7" t="s">
        <v>121</v>
      </c>
      <c r="J7" t="s">
        <v>34</v>
      </c>
      <c r="K7">
        <v>2</v>
      </c>
      <c r="L7">
        <v>58.31</v>
      </c>
      <c r="M7">
        <f t="shared" si="4"/>
        <v>178.31</v>
      </c>
      <c r="N7">
        <v>48</v>
      </c>
      <c r="O7">
        <f t="shared" si="5"/>
        <v>0</v>
      </c>
      <c r="P7">
        <f t="shared" si="6"/>
        <v>226.31</v>
      </c>
      <c r="Q7">
        <v>3</v>
      </c>
      <c r="R7">
        <v>22.93</v>
      </c>
      <c r="S7">
        <f t="shared" si="7"/>
        <v>202.93</v>
      </c>
      <c r="T7">
        <v>46</v>
      </c>
      <c r="U7">
        <f t="shared" si="8"/>
        <v>0</v>
      </c>
      <c r="V7">
        <f t="shared" si="9"/>
        <v>248.93</v>
      </c>
      <c r="W7">
        <f t="shared" si="10"/>
        <v>0</v>
      </c>
      <c r="X7">
        <f t="shared" si="11"/>
        <v>475.24</v>
      </c>
    </row>
    <row r="8" spans="1:24" x14ac:dyDescent="0.2">
      <c r="A8" s="1">
        <f>Competitors!A8</f>
        <v>8</v>
      </c>
      <c r="B8" t="str">
        <f>Competitors!B8</f>
        <v>Jenkins</v>
      </c>
      <c r="C8" t="str">
        <f>Competitors!C8</f>
        <v>Bryce</v>
      </c>
      <c r="D8" t="str">
        <f>Competitors!D8</f>
        <v>Leon County SO</v>
      </c>
      <c r="E8">
        <f>Competitors!H8</f>
        <v>9</v>
      </c>
      <c r="F8" s="1">
        <f>Competitors!G8</f>
        <v>7</v>
      </c>
      <c r="G8" s="2">
        <f t="shared" si="0"/>
        <v>278.61</v>
      </c>
      <c r="H8" s="5">
        <f t="shared" si="1"/>
        <v>8</v>
      </c>
      <c r="I8" t="str">
        <f t="shared" si="2"/>
        <v>Jenkins</v>
      </c>
      <c r="J8" t="str">
        <f t="shared" si="3"/>
        <v>Bryce</v>
      </c>
      <c r="K8">
        <v>2</v>
      </c>
      <c r="L8">
        <v>17.38</v>
      </c>
      <c r="M8">
        <f t="shared" si="4"/>
        <v>137.38</v>
      </c>
      <c r="N8">
        <v>11</v>
      </c>
      <c r="O8">
        <f t="shared" si="5"/>
        <v>0</v>
      </c>
      <c r="P8">
        <f t="shared" si="6"/>
        <v>148.38</v>
      </c>
      <c r="Q8">
        <v>2</v>
      </c>
      <c r="R8">
        <v>15.23</v>
      </c>
      <c r="S8">
        <f t="shared" si="7"/>
        <v>135.22999999999999</v>
      </c>
      <c r="T8">
        <v>0</v>
      </c>
      <c r="U8">
        <f t="shared" si="8"/>
        <v>5</v>
      </c>
      <c r="V8">
        <f t="shared" si="9"/>
        <v>130.22999999999999</v>
      </c>
      <c r="W8">
        <f t="shared" si="10"/>
        <v>5</v>
      </c>
      <c r="X8">
        <f t="shared" si="11"/>
        <v>278.61</v>
      </c>
    </row>
    <row r="9" spans="1:24" x14ac:dyDescent="0.2">
      <c r="A9" s="1">
        <f>Competitors!A9</f>
        <v>9</v>
      </c>
      <c r="B9" t="str">
        <f>Competitors!B9</f>
        <v>Buckley</v>
      </c>
      <c r="C9" t="str">
        <f>Competitors!C9</f>
        <v>Andre "Ben"</v>
      </c>
      <c r="D9" t="str">
        <f>Competitors!D9</f>
        <v>Florida State University PD</v>
      </c>
      <c r="E9">
        <f>Competitors!H9</f>
        <v>3</v>
      </c>
      <c r="F9" s="1">
        <f>Competitors!G9</f>
        <v>2</v>
      </c>
      <c r="G9" s="2">
        <f t="shared" si="0"/>
        <v>250.19</v>
      </c>
      <c r="H9" s="5">
        <f t="shared" si="1"/>
        <v>9</v>
      </c>
      <c r="I9" t="str">
        <f t="shared" si="2"/>
        <v>Buckley</v>
      </c>
      <c r="J9" t="str">
        <f t="shared" si="3"/>
        <v>Andre "Ben"</v>
      </c>
      <c r="K9">
        <v>2</v>
      </c>
      <c r="L9">
        <v>8.25</v>
      </c>
      <c r="M9">
        <f t="shared" si="4"/>
        <v>128.25</v>
      </c>
      <c r="N9">
        <v>0</v>
      </c>
      <c r="O9">
        <f t="shared" si="5"/>
        <v>5</v>
      </c>
      <c r="P9">
        <f t="shared" si="6"/>
        <v>123.25</v>
      </c>
      <c r="Q9">
        <v>2</v>
      </c>
      <c r="R9">
        <v>16.940000000000001</v>
      </c>
      <c r="S9">
        <f t="shared" si="7"/>
        <v>136.94</v>
      </c>
      <c r="T9">
        <v>0</v>
      </c>
      <c r="U9">
        <f t="shared" si="8"/>
        <v>5</v>
      </c>
      <c r="V9">
        <f t="shared" si="9"/>
        <v>131.94</v>
      </c>
      <c r="W9">
        <f t="shared" si="10"/>
        <v>15</v>
      </c>
      <c r="X9">
        <f t="shared" si="11"/>
        <v>250.19</v>
      </c>
    </row>
    <row r="10" spans="1:24" x14ac:dyDescent="0.2">
      <c r="A10" s="1">
        <f>Competitors!A10</f>
        <v>10</v>
      </c>
      <c r="B10" t="str">
        <f>Competitors!B10</f>
        <v>Hon</v>
      </c>
      <c r="C10" t="str">
        <f>Competitors!C10</f>
        <v>Randy</v>
      </c>
      <c r="D10" t="str">
        <f>Competitors!D10</f>
        <v>Lake County SO</v>
      </c>
      <c r="E10">
        <f>Competitors!H10</f>
        <v>5</v>
      </c>
      <c r="F10" s="1">
        <f>Competitors!G10</f>
        <v>1</v>
      </c>
      <c r="G10" s="2">
        <f t="shared" si="0"/>
        <v>253.94</v>
      </c>
      <c r="H10" s="5">
        <f t="shared" si="1"/>
        <v>10</v>
      </c>
      <c r="I10" t="str">
        <f t="shared" si="2"/>
        <v>Hon</v>
      </c>
      <c r="J10" t="str">
        <f t="shared" si="3"/>
        <v>Randy</v>
      </c>
      <c r="K10">
        <v>2</v>
      </c>
      <c r="L10">
        <v>2.09</v>
      </c>
      <c r="M10">
        <f t="shared" si="4"/>
        <v>122.09</v>
      </c>
      <c r="N10">
        <v>3</v>
      </c>
      <c r="O10">
        <f t="shared" si="5"/>
        <v>0</v>
      </c>
      <c r="P10">
        <f>M10+N10-O10</f>
        <v>125.09</v>
      </c>
      <c r="Q10">
        <v>2</v>
      </c>
      <c r="R10">
        <v>4.8499999999999996</v>
      </c>
      <c r="S10">
        <f t="shared" si="7"/>
        <v>124.85</v>
      </c>
      <c r="T10">
        <v>4</v>
      </c>
      <c r="U10">
        <f t="shared" si="8"/>
        <v>0</v>
      </c>
      <c r="V10">
        <f t="shared" si="9"/>
        <v>128.85</v>
      </c>
      <c r="W10">
        <f t="shared" si="10"/>
        <v>0</v>
      </c>
      <c r="X10">
        <f t="shared" si="11"/>
        <v>253.94</v>
      </c>
    </row>
    <row r="11" spans="1:24" x14ac:dyDescent="0.2">
      <c r="A11" s="1">
        <f>Competitors!A11</f>
        <v>11</v>
      </c>
      <c r="B11" t="str">
        <f>Competitors!B11</f>
        <v>Roeder</v>
      </c>
      <c r="C11" t="str">
        <f>Competitors!C11</f>
        <v>Dustin</v>
      </c>
      <c r="D11" t="str">
        <f>Competitors!D11</f>
        <v>Tallahassee PD</v>
      </c>
      <c r="E11">
        <f>Competitors!H11</f>
        <v>1</v>
      </c>
      <c r="F11" s="1">
        <f>Competitors!G11</f>
        <v>1</v>
      </c>
      <c r="G11" s="2">
        <f t="shared" si="0"/>
        <v>268.30999999999995</v>
      </c>
      <c r="H11" s="5">
        <f t="shared" si="1"/>
        <v>11</v>
      </c>
      <c r="I11" t="str">
        <f t="shared" si="2"/>
        <v>Roeder</v>
      </c>
      <c r="J11" t="str">
        <f t="shared" si="3"/>
        <v>Dustin</v>
      </c>
      <c r="K11">
        <v>2</v>
      </c>
      <c r="L11">
        <v>2.71</v>
      </c>
      <c r="M11">
        <f t="shared" si="4"/>
        <v>122.71</v>
      </c>
      <c r="N11">
        <v>6</v>
      </c>
      <c r="O11">
        <f t="shared" si="5"/>
        <v>0</v>
      </c>
      <c r="P11">
        <f t="shared" si="6"/>
        <v>128.70999999999998</v>
      </c>
      <c r="Q11">
        <v>2</v>
      </c>
      <c r="R11">
        <v>16.600000000000001</v>
      </c>
      <c r="S11">
        <f t="shared" si="7"/>
        <v>136.6</v>
      </c>
      <c r="T11">
        <v>3</v>
      </c>
      <c r="U11">
        <f t="shared" si="8"/>
        <v>0</v>
      </c>
      <c r="V11">
        <f t="shared" si="9"/>
        <v>139.6</v>
      </c>
      <c r="W11">
        <f t="shared" si="10"/>
        <v>0</v>
      </c>
      <c r="X11">
        <f t="shared" si="11"/>
        <v>268.30999999999995</v>
      </c>
    </row>
    <row r="12" spans="1:24" x14ac:dyDescent="0.2">
      <c r="A12" s="1">
        <f>Competitors!A12</f>
        <v>12</v>
      </c>
      <c r="B12" t="str">
        <f>Competitors!B12</f>
        <v>Gaines III</v>
      </c>
      <c r="C12" t="str">
        <f>Competitors!C12</f>
        <v>Robert</v>
      </c>
      <c r="D12" t="str">
        <f>Competitors!D12</f>
        <v>Leon County SO</v>
      </c>
      <c r="E12">
        <f>Competitors!H12</f>
        <v>4</v>
      </c>
      <c r="F12" s="1">
        <f>Competitors!G12</f>
        <v>1</v>
      </c>
      <c r="G12" s="2">
        <f t="shared" si="0"/>
        <v>244.82</v>
      </c>
      <c r="H12" s="5">
        <f t="shared" si="1"/>
        <v>12</v>
      </c>
      <c r="I12" t="str">
        <f t="shared" si="2"/>
        <v>Gaines III</v>
      </c>
      <c r="J12" t="str">
        <f t="shared" si="3"/>
        <v>Robert</v>
      </c>
      <c r="K12">
        <v>2</v>
      </c>
      <c r="L12">
        <v>7.0000000000000007E-2</v>
      </c>
      <c r="M12">
        <f t="shared" si="4"/>
        <v>120.07</v>
      </c>
      <c r="N12">
        <v>2</v>
      </c>
      <c r="O12">
        <f t="shared" si="5"/>
        <v>0</v>
      </c>
      <c r="P12">
        <f t="shared" si="6"/>
        <v>122.07</v>
      </c>
      <c r="Q12">
        <v>2</v>
      </c>
      <c r="R12">
        <v>7.75</v>
      </c>
      <c r="S12">
        <f t="shared" si="7"/>
        <v>127.75</v>
      </c>
      <c r="T12">
        <v>0</v>
      </c>
      <c r="U12">
        <f t="shared" si="8"/>
        <v>5</v>
      </c>
      <c r="V12">
        <f t="shared" si="9"/>
        <v>122.75</v>
      </c>
      <c r="W12">
        <f t="shared" si="10"/>
        <v>5</v>
      </c>
      <c r="X12">
        <f t="shared" si="11"/>
        <v>244.82</v>
      </c>
    </row>
    <row r="13" spans="1:24" x14ac:dyDescent="0.2">
      <c r="A13" s="1">
        <f>Competitors!A13</f>
        <v>13</v>
      </c>
      <c r="B13" t="str">
        <f>Competitors!B13</f>
        <v>Sheffield</v>
      </c>
      <c r="C13" t="str">
        <f>Competitors!C13</f>
        <v>Brett</v>
      </c>
      <c r="D13" t="str">
        <f>Competitors!D13</f>
        <v>Florida State University PD</v>
      </c>
      <c r="E13">
        <f>Competitors!H13</f>
        <v>3</v>
      </c>
      <c r="F13" s="1">
        <f>Competitors!G13</f>
        <v>2</v>
      </c>
      <c r="G13" s="2">
        <f t="shared" si="0"/>
        <v>239.85</v>
      </c>
      <c r="H13" s="5">
        <f t="shared" si="1"/>
        <v>13</v>
      </c>
      <c r="I13" t="str">
        <f t="shared" si="2"/>
        <v>Sheffield</v>
      </c>
      <c r="J13" t="str">
        <f t="shared" si="3"/>
        <v>Brett</v>
      </c>
      <c r="K13">
        <v>1</v>
      </c>
      <c r="L13">
        <v>55.35</v>
      </c>
      <c r="M13">
        <f t="shared" si="4"/>
        <v>115.35</v>
      </c>
      <c r="N13">
        <v>0</v>
      </c>
      <c r="O13">
        <f t="shared" si="5"/>
        <v>5</v>
      </c>
      <c r="P13">
        <f t="shared" si="6"/>
        <v>110.35</v>
      </c>
      <c r="Q13">
        <v>2</v>
      </c>
      <c r="R13">
        <v>1.5</v>
      </c>
      <c r="S13">
        <f t="shared" si="7"/>
        <v>121.5</v>
      </c>
      <c r="T13">
        <v>8</v>
      </c>
      <c r="U13">
        <f t="shared" si="8"/>
        <v>0</v>
      </c>
      <c r="V13">
        <f t="shared" si="9"/>
        <v>129.5</v>
      </c>
      <c r="W13">
        <f t="shared" si="10"/>
        <v>5</v>
      </c>
      <c r="X13">
        <f t="shared" si="11"/>
        <v>239.85</v>
      </c>
    </row>
    <row r="14" spans="1:24" x14ac:dyDescent="0.2">
      <c r="A14" s="1">
        <f>Competitors!A14</f>
        <v>14</v>
      </c>
      <c r="B14" t="str">
        <f>Competitors!B14</f>
        <v>Pettus</v>
      </c>
      <c r="C14" t="str">
        <f>Competitors!C14</f>
        <v>Phillip</v>
      </c>
      <c r="D14" t="str">
        <f>Competitors!D14</f>
        <v>Muscle Shoals PD</v>
      </c>
      <c r="E14">
        <f>Competitors!H14</f>
        <v>2</v>
      </c>
      <c r="F14" s="1">
        <f>Competitors!G14</f>
        <v>4</v>
      </c>
      <c r="G14" s="2">
        <f t="shared" si="0"/>
        <v>257.84000000000003</v>
      </c>
      <c r="H14" s="5">
        <f t="shared" si="1"/>
        <v>14</v>
      </c>
      <c r="I14" t="str">
        <f t="shared" si="2"/>
        <v>Pettus</v>
      </c>
      <c r="J14" t="str">
        <f t="shared" si="3"/>
        <v>Phillip</v>
      </c>
      <c r="K14">
        <v>2</v>
      </c>
      <c r="L14">
        <v>6.59</v>
      </c>
      <c r="M14">
        <f t="shared" si="4"/>
        <v>126.59</v>
      </c>
      <c r="N14">
        <v>0</v>
      </c>
      <c r="O14">
        <f t="shared" si="5"/>
        <v>5</v>
      </c>
      <c r="P14">
        <f t="shared" si="6"/>
        <v>121.59</v>
      </c>
      <c r="Q14">
        <v>2</v>
      </c>
      <c r="R14">
        <v>15.25</v>
      </c>
      <c r="S14">
        <f t="shared" si="7"/>
        <v>135.25</v>
      </c>
      <c r="T14">
        <v>1</v>
      </c>
      <c r="U14">
        <f t="shared" si="8"/>
        <v>0</v>
      </c>
      <c r="V14">
        <f t="shared" si="9"/>
        <v>136.25</v>
      </c>
      <c r="W14">
        <f t="shared" si="10"/>
        <v>5</v>
      </c>
      <c r="X14">
        <f t="shared" si="11"/>
        <v>257.84000000000003</v>
      </c>
    </row>
    <row r="15" spans="1:24" x14ac:dyDescent="0.2">
      <c r="A15" s="1">
        <f>Competitors!A15</f>
        <v>15</v>
      </c>
      <c r="B15" t="str">
        <f>Competitors!B15</f>
        <v>Varble</v>
      </c>
      <c r="C15" t="str">
        <f>Competitors!C15</f>
        <v>Bob</v>
      </c>
      <c r="D15" t="str">
        <f>Competitors!D15</f>
        <v>Tallahassee PD</v>
      </c>
      <c r="E15">
        <f>Competitors!H15</f>
        <v>1</v>
      </c>
      <c r="F15" s="1">
        <f>Competitors!G15</f>
        <v>7</v>
      </c>
      <c r="G15" s="2">
        <f t="shared" si="0"/>
        <v>342.15999999999997</v>
      </c>
      <c r="H15" s="5">
        <f t="shared" si="1"/>
        <v>15</v>
      </c>
      <c r="I15" t="str">
        <f t="shared" si="2"/>
        <v>Varble</v>
      </c>
      <c r="J15" t="str">
        <f t="shared" si="3"/>
        <v>Bob</v>
      </c>
      <c r="K15">
        <v>2</v>
      </c>
      <c r="L15">
        <v>46.19</v>
      </c>
      <c r="M15">
        <f t="shared" si="4"/>
        <v>166.19</v>
      </c>
      <c r="N15">
        <v>27</v>
      </c>
      <c r="O15">
        <f t="shared" si="5"/>
        <v>0</v>
      </c>
      <c r="P15">
        <f t="shared" si="6"/>
        <v>193.19</v>
      </c>
      <c r="Q15">
        <v>2</v>
      </c>
      <c r="R15">
        <v>19.97</v>
      </c>
      <c r="S15">
        <f t="shared" si="7"/>
        <v>139.97</v>
      </c>
      <c r="T15">
        <v>9</v>
      </c>
      <c r="U15">
        <f t="shared" si="8"/>
        <v>0</v>
      </c>
      <c r="V15">
        <f t="shared" si="9"/>
        <v>148.97</v>
      </c>
      <c r="W15">
        <f t="shared" si="10"/>
        <v>0</v>
      </c>
      <c r="X15">
        <f t="shared" si="11"/>
        <v>342.15999999999997</v>
      </c>
    </row>
    <row r="16" spans="1:24" x14ac:dyDescent="0.2">
      <c r="A16" s="1">
        <f>Competitors!A16</f>
        <v>16</v>
      </c>
      <c r="B16" t="str">
        <f>Competitors!B16</f>
        <v>Ballard</v>
      </c>
      <c r="C16" t="str">
        <f>Competitors!C16</f>
        <v>Jeff</v>
      </c>
      <c r="D16" t="str">
        <f>Competitors!D16</f>
        <v>Tallahassee PD</v>
      </c>
      <c r="E16">
        <f>Competitors!H16</f>
        <v>1</v>
      </c>
      <c r="F16" s="1">
        <f>Competitors!G16</f>
        <v>1</v>
      </c>
      <c r="G16" s="2">
        <f t="shared" si="0"/>
        <v>280.27999999999997</v>
      </c>
      <c r="H16" s="5">
        <f t="shared" si="1"/>
        <v>16</v>
      </c>
      <c r="I16" t="str">
        <f t="shared" si="2"/>
        <v>Ballard</v>
      </c>
      <c r="J16" t="str">
        <f t="shared" si="3"/>
        <v>Jeff</v>
      </c>
      <c r="K16">
        <v>2</v>
      </c>
      <c r="L16">
        <v>19</v>
      </c>
      <c r="M16">
        <f t="shared" si="4"/>
        <v>139</v>
      </c>
      <c r="N16">
        <v>5</v>
      </c>
      <c r="O16">
        <f t="shared" si="5"/>
        <v>0</v>
      </c>
      <c r="P16">
        <f t="shared" si="6"/>
        <v>144</v>
      </c>
      <c r="Q16">
        <v>2</v>
      </c>
      <c r="R16">
        <v>21.28</v>
      </c>
      <c r="S16">
        <f t="shared" si="7"/>
        <v>141.28</v>
      </c>
      <c r="T16">
        <v>0</v>
      </c>
      <c r="U16">
        <f t="shared" si="8"/>
        <v>5</v>
      </c>
      <c r="V16">
        <f t="shared" si="9"/>
        <v>136.28</v>
      </c>
      <c r="W16">
        <f t="shared" si="10"/>
        <v>5</v>
      </c>
      <c r="X16">
        <f t="shared" si="11"/>
        <v>280.27999999999997</v>
      </c>
    </row>
    <row r="17" spans="1:24" x14ac:dyDescent="0.2">
      <c r="A17" s="1">
        <f>Competitors!A17</f>
        <v>17</v>
      </c>
      <c r="B17" t="str">
        <f>Competitors!B17</f>
        <v>Dorrier</v>
      </c>
      <c r="C17" t="str">
        <f>Competitors!C17</f>
        <v>Jason</v>
      </c>
      <c r="D17" t="str">
        <f>Competitors!D17</f>
        <v>Lake County SO</v>
      </c>
      <c r="E17">
        <f>Competitors!H17</f>
        <v>5</v>
      </c>
      <c r="F17" s="1">
        <f>Competitors!G17</f>
        <v>8</v>
      </c>
      <c r="G17" s="2">
        <f t="shared" si="0"/>
        <v>252.56</v>
      </c>
      <c r="H17" s="5">
        <f t="shared" si="1"/>
        <v>17</v>
      </c>
      <c r="I17" t="str">
        <f t="shared" si="2"/>
        <v>Dorrier</v>
      </c>
      <c r="J17" t="str">
        <f t="shared" si="3"/>
        <v>Jason</v>
      </c>
      <c r="K17">
        <v>2</v>
      </c>
      <c r="L17">
        <v>8.81</v>
      </c>
      <c r="M17">
        <f t="shared" si="4"/>
        <v>128.81</v>
      </c>
      <c r="N17">
        <v>0</v>
      </c>
      <c r="O17">
        <f t="shared" si="5"/>
        <v>5</v>
      </c>
      <c r="P17">
        <f t="shared" si="6"/>
        <v>123.81</v>
      </c>
      <c r="Q17">
        <v>2</v>
      </c>
      <c r="R17">
        <v>18.75</v>
      </c>
      <c r="S17">
        <f t="shared" si="7"/>
        <v>138.75</v>
      </c>
      <c r="T17">
        <v>0</v>
      </c>
      <c r="U17">
        <f t="shared" si="8"/>
        <v>5</v>
      </c>
      <c r="V17">
        <f t="shared" si="9"/>
        <v>133.75</v>
      </c>
      <c r="W17">
        <f t="shared" si="10"/>
        <v>15</v>
      </c>
      <c r="X17">
        <f t="shared" si="11"/>
        <v>252.56</v>
      </c>
    </row>
    <row r="18" spans="1:24" x14ac:dyDescent="0.2">
      <c r="A18" s="1">
        <f>Competitors!A18</f>
        <v>18</v>
      </c>
      <c r="B18" t="str">
        <f>Competitors!B18</f>
        <v>Adams</v>
      </c>
      <c r="C18" t="str">
        <f>Competitors!C18</f>
        <v>Rob</v>
      </c>
      <c r="D18" t="str">
        <f>Competitors!D18</f>
        <v>Tallahassee PD</v>
      </c>
      <c r="E18">
        <f>Competitors!H18</f>
        <v>1</v>
      </c>
      <c r="F18" s="1">
        <f>Competitors!G18</f>
        <v>4</v>
      </c>
      <c r="G18" s="2">
        <f t="shared" si="0"/>
        <v>283.89999999999998</v>
      </c>
      <c r="H18" s="5">
        <f t="shared" si="1"/>
        <v>18</v>
      </c>
      <c r="I18" t="str">
        <f t="shared" si="2"/>
        <v>Adams</v>
      </c>
      <c r="J18" t="str">
        <f t="shared" si="3"/>
        <v>Rob</v>
      </c>
      <c r="K18">
        <v>2</v>
      </c>
      <c r="L18">
        <v>15.25</v>
      </c>
      <c r="M18">
        <f t="shared" si="4"/>
        <v>135.25</v>
      </c>
      <c r="N18">
        <v>4</v>
      </c>
      <c r="O18">
        <f t="shared" si="5"/>
        <v>0</v>
      </c>
      <c r="P18">
        <f t="shared" si="6"/>
        <v>139.25</v>
      </c>
      <c r="Q18">
        <v>2</v>
      </c>
      <c r="R18">
        <v>29.65</v>
      </c>
      <c r="S18">
        <f t="shared" si="7"/>
        <v>149.65</v>
      </c>
      <c r="T18">
        <v>0</v>
      </c>
      <c r="U18">
        <f t="shared" si="8"/>
        <v>5</v>
      </c>
      <c r="V18">
        <f t="shared" si="9"/>
        <v>144.65</v>
      </c>
      <c r="W18">
        <f t="shared" si="10"/>
        <v>5</v>
      </c>
      <c r="X18">
        <f t="shared" si="11"/>
        <v>283.89999999999998</v>
      </c>
    </row>
    <row r="19" spans="1:24" x14ac:dyDescent="0.2">
      <c r="A19" s="1">
        <f>Competitors!A19</f>
        <v>19</v>
      </c>
      <c r="B19" t="str">
        <f>Competitors!B19</f>
        <v>De Jesus Jr</v>
      </c>
      <c r="C19" t="str">
        <f>Competitors!C19</f>
        <v>Ray</v>
      </c>
      <c r="D19" t="str">
        <f>Competitors!D19</f>
        <v>North Miami PD</v>
      </c>
      <c r="E19">
        <f>Competitors!H19</f>
        <v>2</v>
      </c>
      <c r="F19" s="1">
        <f>Competitors!G19</f>
        <v>2</v>
      </c>
      <c r="G19" s="2">
        <f t="shared" si="0"/>
        <v>228.31</v>
      </c>
      <c r="H19" s="5">
        <f t="shared" si="1"/>
        <v>19</v>
      </c>
      <c r="I19" t="str">
        <f t="shared" si="2"/>
        <v>De Jesus Jr</v>
      </c>
      <c r="J19" t="str">
        <f t="shared" si="3"/>
        <v>Ray</v>
      </c>
      <c r="K19">
        <v>2</v>
      </c>
      <c r="L19">
        <v>0.44</v>
      </c>
      <c r="M19">
        <f t="shared" si="4"/>
        <v>120.44</v>
      </c>
      <c r="N19">
        <v>0</v>
      </c>
      <c r="O19">
        <f t="shared" si="5"/>
        <v>5</v>
      </c>
      <c r="P19">
        <f t="shared" si="6"/>
        <v>115.44</v>
      </c>
      <c r="Q19">
        <v>2</v>
      </c>
      <c r="R19">
        <v>2.87</v>
      </c>
      <c r="S19">
        <f t="shared" si="7"/>
        <v>122.87</v>
      </c>
      <c r="T19">
        <v>0</v>
      </c>
      <c r="U19">
        <f t="shared" si="8"/>
        <v>5</v>
      </c>
      <c r="V19">
        <f t="shared" si="9"/>
        <v>117.87</v>
      </c>
      <c r="W19">
        <f t="shared" si="10"/>
        <v>15</v>
      </c>
      <c r="X19">
        <f t="shared" si="11"/>
        <v>228.31</v>
      </c>
    </row>
    <row r="20" spans="1:24" x14ac:dyDescent="0.2">
      <c r="A20" s="1">
        <f>Competitors!A20</f>
        <v>20</v>
      </c>
      <c r="B20" t="str">
        <f>Competitors!B20</f>
        <v>Morris</v>
      </c>
      <c r="C20" t="str">
        <f>Competitors!C20</f>
        <v>Cedric</v>
      </c>
      <c r="D20" t="str">
        <f>Competitors!D20</f>
        <v>Muscle Shoals PD</v>
      </c>
      <c r="E20">
        <f>Competitors!H20</f>
        <v>2</v>
      </c>
      <c r="F20" s="1">
        <f>Competitors!G20</f>
        <v>1</v>
      </c>
      <c r="G20" s="2">
        <f t="shared" si="0"/>
        <v>250</v>
      </c>
      <c r="H20" s="5">
        <f t="shared" si="1"/>
        <v>20</v>
      </c>
      <c r="I20" t="str">
        <f t="shared" si="2"/>
        <v>Morris</v>
      </c>
      <c r="J20" t="str">
        <f t="shared" si="3"/>
        <v>Cedric</v>
      </c>
      <c r="K20">
        <v>2</v>
      </c>
      <c r="L20">
        <v>8.75</v>
      </c>
      <c r="M20">
        <f t="shared" si="4"/>
        <v>128.75</v>
      </c>
      <c r="N20">
        <v>0</v>
      </c>
      <c r="O20">
        <f t="shared" si="5"/>
        <v>5</v>
      </c>
      <c r="P20">
        <f t="shared" si="6"/>
        <v>123.75</v>
      </c>
      <c r="Q20">
        <v>2</v>
      </c>
      <c r="R20">
        <v>16.25</v>
      </c>
      <c r="S20">
        <f t="shared" si="7"/>
        <v>136.25</v>
      </c>
      <c r="T20">
        <v>0</v>
      </c>
      <c r="U20">
        <f t="shared" si="8"/>
        <v>5</v>
      </c>
      <c r="V20">
        <f t="shared" si="9"/>
        <v>131.25</v>
      </c>
      <c r="W20">
        <f t="shared" si="10"/>
        <v>15</v>
      </c>
      <c r="X20">
        <f t="shared" si="11"/>
        <v>250</v>
      </c>
    </row>
    <row r="21" spans="1:24" x14ac:dyDescent="0.2">
      <c r="A21" s="1">
        <f>Competitors!A21</f>
        <v>21</v>
      </c>
      <c r="B21" t="str">
        <f>Competitors!B21</f>
        <v>Rodes</v>
      </c>
      <c r="C21" t="str">
        <f>Competitors!C21</f>
        <v>Michael</v>
      </c>
      <c r="D21" t="str">
        <f>Competitors!D21</f>
        <v>Florida State University PD</v>
      </c>
      <c r="E21">
        <f>Competitors!H21</f>
        <v>3</v>
      </c>
      <c r="F21" s="1">
        <f>Competitors!G21</f>
        <v>2</v>
      </c>
      <c r="G21" s="2">
        <f t="shared" si="0"/>
        <v>260.53999999999996</v>
      </c>
      <c r="H21" s="5">
        <f t="shared" si="1"/>
        <v>21</v>
      </c>
      <c r="I21" t="str">
        <f t="shared" si="2"/>
        <v>Rodes</v>
      </c>
      <c r="J21" t="str">
        <f t="shared" si="3"/>
        <v>Michael</v>
      </c>
      <c r="K21">
        <v>2</v>
      </c>
      <c r="L21">
        <v>4.0999999999999996</v>
      </c>
      <c r="M21">
        <f t="shared" si="4"/>
        <v>124.1</v>
      </c>
      <c r="N21">
        <v>6</v>
      </c>
      <c r="O21">
        <f t="shared" si="5"/>
        <v>0</v>
      </c>
      <c r="P21">
        <f t="shared" si="6"/>
        <v>130.1</v>
      </c>
      <c r="Q21">
        <v>2</v>
      </c>
      <c r="R21">
        <v>15.44</v>
      </c>
      <c r="S21">
        <f t="shared" si="7"/>
        <v>135.44</v>
      </c>
      <c r="T21">
        <v>0</v>
      </c>
      <c r="U21">
        <f t="shared" si="8"/>
        <v>5</v>
      </c>
      <c r="V21">
        <f t="shared" si="9"/>
        <v>130.44</v>
      </c>
      <c r="W21">
        <f t="shared" si="10"/>
        <v>5</v>
      </c>
      <c r="X21">
        <f t="shared" si="11"/>
        <v>260.53999999999996</v>
      </c>
    </row>
    <row r="22" spans="1:24" x14ac:dyDescent="0.2">
      <c r="A22" s="1">
        <f>Competitors!A22</f>
        <v>22</v>
      </c>
      <c r="B22" t="str">
        <f>Competitors!B22</f>
        <v>Desantis</v>
      </c>
      <c r="C22" t="str">
        <f>Competitors!C22</f>
        <v>Jeffery</v>
      </c>
      <c r="D22" t="str">
        <f>Competitors!D22</f>
        <v>Lake County SO</v>
      </c>
      <c r="E22">
        <f>Competitors!H22</f>
        <v>5</v>
      </c>
      <c r="F22" s="1">
        <f>Competitors!G22</f>
        <v>2</v>
      </c>
      <c r="G22" s="2">
        <f t="shared" si="0"/>
        <v>254.68</v>
      </c>
      <c r="H22" s="5">
        <f t="shared" si="1"/>
        <v>22</v>
      </c>
      <c r="I22" t="str">
        <f t="shared" si="2"/>
        <v>Desantis</v>
      </c>
      <c r="J22" t="str">
        <f t="shared" si="3"/>
        <v>Jeffery</v>
      </c>
      <c r="K22">
        <v>2</v>
      </c>
      <c r="L22">
        <v>10.18</v>
      </c>
      <c r="M22">
        <f t="shared" si="4"/>
        <v>130.18</v>
      </c>
      <c r="N22">
        <v>0</v>
      </c>
      <c r="O22">
        <f t="shared" si="5"/>
        <v>5</v>
      </c>
      <c r="P22">
        <f t="shared" si="6"/>
        <v>125.18</v>
      </c>
      <c r="Q22">
        <v>2</v>
      </c>
      <c r="R22">
        <v>19.5</v>
      </c>
      <c r="S22">
        <f t="shared" si="7"/>
        <v>139.5</v>
      </c>
      <c r="T22">
        <v>0</v>
      </c>
      <c r="U22">
        <f t="shared" si="8"/>
        <v>5</v>
      </c>
      <c r="V22">
        <f t="shared" si="9"/>
        <v>134.5</v>
      </c>
      <c r="W22">
        <f t="shared" si="10"/>
        <v>15</v>
      </c>
      <c r="X22">
        <f t="shared" si="11"/>
        <v>254.68</v>
      </c>
    </row>
    <row r="23" spans="1:24" x14ac:dyDescent="0.2">
      <c r="A23" s="1">
        <f>Competitors!A23</f>
        <v>23</v>
      </c>
      <c r="B23" t="str">
        <f>Competitors!B23</f>
        <v>Bethel</v>
      </c>
      <c r="C23" t="str">
        <f>Competitors!C23</f>
        <v>Jeremy</v>
      </c>
      <c r="D23" t="str">
        <f>Competitors!D23</f>
        <v>Muscle Shoals PD</v>
      </c>
      <c r="E23">
        <f>Competitors!H23</f>
        <v>2</v>
      </c>
      <c r="F23" s="1">
        <f>Competitors!G23</f>
        <v>7</v>
      </c>
      <c r="G23" s="2">
        <f t="shared" si="0"/>
        <v>274.04999999999995</v>
      </c>
      <c r="H23" s="5">
        <f t="shared" si="1"/>
        <v>23</v>
      </c>
      <c r="I23" t="str">
        <f t="shared" si="2"/>
        <v>Bethel</v>
      </c>
      <c r="J23" t="str">
        <f t="shared" si="3"/>
        <v>Jeremy</v>
      </c>
      <c r="K23">
        <v>2</v>
      </c>
      <c r="L23">
        <v>13.17</v>
      </c>
      <c r="M23">
        <f t="shared" si="4"/>
        <v>133.16999999999999</v>
      </c>
      <c r="N23">
        <v>8</v>
      </c>
      <c r="O23">
        <f t="shared" si="5"/>
        <v>0</v>
      </c>
      <c r="P23">
        <f t="shared" si="6"/>
        <v>141.16999999999999</v>
      </c>
      <c r="Q23">
        <v>2</v>
      </c>
      <c r="R23">
        <v>17.88</v>
      </c>
      <c r="S23">
        <f t="shared" si="7"/>
        <v>137.88</v>
      </c>
      <c r="T23">
        <v>0</v>
      </c>
      <c r="U23">
        <f t="shared" si="8"/>
        <v>5</v>
      </c>
      <c r="V23">
        <f t="shared" si="9"/>
        <v>132.88</v>
      </c>
      <c r="W23">
        <f t="shared" si="10"/>
        <v>5</v>
      </c>
      <c r="X23">
        <f t="shared" si="11"/>
        <v>274.04999999999995</v>
      </c>
    </row>
    <row r="24" spans="1:24" x14ac:dyDescent="0.2">
      <c r="A24" s="1">
        <f>Competitors!A24</f>
        <v>24</v>
      </c>
      <c r="B24" t="str">
        <f>Competitors!B24</f>
        <v>Smith</v>
      </c>
      <c r="C24" t="str">
        <f>Competitors!C24</f>
        <v>Joshua</v>
      </c>
      <c r="D24" t="str">
        <f>Competitors!D24</f>
        <v>Seminole County SO</v>
      </c>
      <c r="E24">
        <f>Competitors!H24</f>
        <v>6</v>
      </c>
      <c r="F24" s="1">
        <f>Competitors!G24</f>
        <v>6</v>
      </c>
      <c r="G24" s="2">
        <f t="shared" si="0"/>
        <v>283.31</v>
      </c>
      <c r="H24" s="5">
        <f t="shared" si="1"/>
        <v>24</v>
      </c>
      <c r="I24" t="str">
        <f t="shared" si="2"/>
        <v>Smith</v>
      </c>
      <c r="J24" t="str">
        <f t="shared" si="3"/>
        <v>Joshua</v>
      </c>
      <c r="K24">
        <v>1</v>
      </c>
      <c r="L24">
        <v>58.28</v>
      </c>
      <c r="M24">
        <f t="shared" si="4"/>
        <v>118.28</v>
      </c>
      <c r="N24">
        <v>13</v>
      </c>
      <c r="O24">
        <f t="shared" si="5"/>
        <v>0</v>
      </c>
      <c r="P24">
        <f t="shared" si="6"/>
        <v>131.28</v>
      </c>
      <c r="Q24">
        <v>2</v>
      </c>
      <c r="R24">
        <v>8.0299999999999994</v>
      </c>
      <c r="S24">
        <f t="shared" si="7"/>
        <v>128.03</v>
      </c>
      <c r="T24">
        <v>24</v>
      </c>
      <c r="U24">
        <f t="shared" si="8"/>
        <v>0</v>
      </c>
      <c r="V24">
        <f t="shared" si="9"/>
        <v>152.03</v>
      </c>
      <c r="W24">
        <f t="shared" si="10"/>
        <v>0</v>
      </c>
      <c r="X24">
        <f t="shared" si="11"/>
        <v>283.31</v>
      </c>
    </row>
    <row r="25" spans="1:24" x14ac:dyDescent="0.2">
      <c r="A25" s="1">
        <f>Competitors!A25</f>
        <v>25</v>
      </c>
      <c r="B25" t="str">
        <f>Competitors!B25</f>
        <v>Cummings</v>
      </c>
      <c r="C25" t="str">
        <f>Competitors!C25</f>
        <v>Rick</v>
      </c>
      <c r="D25" t="str">
        <f>Competitors!D25</f>
        <v>Seminole County SO</v>
      </c>
      <c r="E25">
        <f>Competitors!H25</f>
        <v>6</v>
      </c>
      <c r="F25" s="1">
        <f>Competitors!G25</f>
        <v>3</v>
      </c>
      <c r="G25" s="2">
        <f t="shared" si="0"/>
        <v>227.19</v>
      </c>
      <c r="H25" s="5">
        <f t="shared" si="1"/>
        <v>25</v>
      </c>
      <c r="I25" t="str">
        <f t="shared" si="2"/>
        <v>Cummings</v>
      </c>
      <c r="J25" t="str">
        <f t="shared" si="3"/>
        <v>Rick</v>
      </c>
      <c r="K25">
        <v>1</v>
      </c>
      <c r="L25">
        <v>52.66</v>
      </c>
      <c r="M25">
        <f t="shared" si="4"/>
        <v>112.66</v>
      </c>
      <c r="N25">
        <v>2</v>
      </c>
      <c r="O25">
        <f t="shared" si="5"/>
        <v>0</v>
      </c>
      <c r="P25">
        <f t="shared" si="6"/>
        <v>114.66</v>
      </c>
      <c r="Q25">
        <v>1</v>
      </c>
      <c r="R25">
        <v>57.53</v>
      </c>
      <c r="S25">
        <f t="shared" si="7"/>
        <v>117.53</v>
      </c>
      <c r="T25">
        <v>0</v>
      </c>
      <c r="U25">
        <f t="shared" si="8"/>
        <v>5</v>
      </c>
      <c r="V25">
        <f t="shared" si="9"/>
        <v>112.53</v>
      </c>
      <c r="W25">
        <f t="shared" si="10"/>
        <v>5</v>
      </c>
      <c r="X25">
        <f t="shared" si="11"/>
        <v>227.19</v>
      </c>
    </row>
    <row r="26" spans="1:24" x14ac:dyDescent="0.2">
      <c r="A26" s="1">
        <f>Competitors!A26</f>
        <v>26</v>
      </c>
      <c r="B26" t="str">
        <f>Competitors!B26</f>
        <v>Blotz</v>
      </c>
      <c r="C26" t="str">
        <f>Competitors!C26</f>
        <v>Geoffrey</v>
      </c>
      <c r="D26" t="str">
        <f>Competitors!D26</f>
        <v>Citrus County SO</v>
      </c>
      <c r="E26">
        <f>Competitors!H26</f>
        <v>7</v>
      </c>
      <c r="F26" s="1">
        <f>Competitors!G26</f>
        <v>8</v>
      </c>
      <c r="G26" s="2">
        <f t="shared" si="0"/>
        <v>284.44</v>
      </c>
      <c r="H26" s="5">
        <f t="shared" si="1"/>
        <v>26</v>
      </c>
      <c r="I26" t="str">
        <f t="shared" si="2"/>
        <v>Blotz</v>
      </c>
      <c r="J26" t="str">
        <f t="shared" si="3"/>
        <v>Geoffrey</v>
      </c>
      <c r="K26">
        <v>2</v>
      </c>
      <c r="L26">
        <v>11.94</v>
      </c>
      <c r="M26">
        <f t="shared" si="4"/>
        <v>131.94</v>
      </c>
      <c r="N26">
        <v>1</v>
      </c>
      <c r="O26">
        <f t="shared" si="5"/>
        <v>0</v>
      </c>
      <c r="P26">
        <f t="shared" si="6"/>
        <v>132.94</v>
      </c>
      <c r="Q26">
        <v>2</v>
      </c>
      <c r="R26">
        <v>15.5</v>
      </c>
      <c r="S26">
        <f t="shared" si="7"/>
        <v>135.5</v>
      </c>
      <c r="T26">
        <v>16</v>
      </c>
      <c r="U26">
        <f t="shared" si="8"/>
        <v>0</v>
      </c>
      <c r="V26">
        <f t="shared" si="9"/>
        <v>151.5</v>
      </c>
      <c r="W26">
        <f t="shared" si="10"/>
        <v>0</v>
      </c>
      <c r="X26">
        <f t="shared" si="11"/>
        <v>284.44</v>
      </c>
    </row>
    <row r="27" spans="1:24" x14ac:dyDescent="0.2">
      <c r="A27" s="1">
        <f>Competitors!A27</f>
        <v>27</v>
      </c>
      <c r="B27" t="str">
        <f>Competitors!B27</f>
        <v>Briggs</v>
      </c>
      <c r="C27" t="str">
        <f>Competitors!C27</f>
        <v>Richard</v>
      </c>
      <c r="D27" t="str">
        <f>Competitors!D27</f>
        <v>Citrus County SO</v>
      </c>
      <c r="E27">
        <f>Competitors!H27</f>
        <v>7</v>
      </c>
      <c r="F27" s="1">
        <f>Competitors!G27</f>
        <v>8</v>
      </c>
      <c r="G27" s="2" t="e">
        <f t="shared" si="0"/>
        <v>#VALUE!</v>
      </c>
      <c r="H27" s="5">
        <f t="shared" si="1"/>
        <v>27</v>
      </c>
      <c r="I27" t="str">
        <f t="shared" si="2"/>
        <v>Briggs</v>
      </c>
      <c r="J27" t="str">
        <f t="shared" si="3"/>
        <v>Richard</v>
      </c>
      <c r="K27" t="s">
        <v>63</v>
      </c>
      <c r="M27" t="e">
        <f t="shared" si="4"/>
        <v>#VALUE!</v>
      </c>
      <c r="O27">
        <f t="shared" si="5"/>
        <v>5</v>
      </c>
      <c r="P27" t="e">
        <f t="shared" si="6"/>
        <v>#VALUE!</v>
      </c>
      <c r="Q27" t="s">
        <v>63</v>
      </c>
      <c r="S27" t="e">
        <f t="shared" si="7"/>
        <v>#VALUE!</v>
      </c>
      <c r="U27">
        <f t="shared" si="8"/>
        <v>5</v>
      </c>
      <c r="V27" t="e">
        <f t="shared" si="9"/>
        <v>#VALUE!</v>
      </c>
      <c r="W27">
        <f t="shared" si="10"/>
        <v>15</v>
      </c>
      <c r="X27" t="e">
        <f t="shared" si="11"/>
        <v>#VALUE!</v>
      </c>
    </row>
    <row r="28" spans="1:24" x14ac:dyDescent="0.2">
      <c r="A28" s="1">
        <f>Competitors!A28</f>
        <v>28</v>
      </c>
      <c r="B28" t="str">
        <f>Competitors!B28</f>
        <v>Tim</v>
      </c>
      <c r="C28" t="str">
        <f>Competitors!C28</f>
        <v>Kevin</v>
      </c>
      <c r="D28" t="str">
        <f>Competitors!D28</f>
        <v>Leon County SO</v>
      </c>
      <c r="E28">
        <f>Competitors!H28</f>
        <v>4</v>
      </c>
      <c r="F28" s="1">
        <f>Competitors!G28</f>
        <v>1</v>
      </c>
      <c r="G28" s="2">
        <f t="shared" si="0"/>
        <v>355.28999999999996</v>
      </c>
      <c r="H28" s="5">
        <f t="shared" si="1"/>
        <v>28</v>
      </c>
      <c r="I28" t="str">
        <f t="shared" si="2"/>
        <v>Tim</v>
      </c>
      <c r="J28" t="str">
        <f t="shared" si="3"/>
        <v>Kevin</v>
      </c>
      <c r="K28">
        <v>2</v>
      </c>
      <c r="L28">
        <v>54.38</v>
      </c>
      <c r="M28">
        <f t="shared" si="4"/>
        <v>174.38</v>
      </c>
      <c r="N28">
        <v>22</v>
      </c>
      <c r="O28">
        <f t="shared" si="5"/>
        <v>0</v>
      </c>
      <c r="P28">
        <f t="shared" si="6"/>
        <v>196.38</v>
      </c>
      <c r="Q28">
        <v>2</v>
      </c>
      <c r="R28">
        <v>34.909999999999997</v>
      </c>
      <c r="S28">
        <f t="shared" si="7"/>
        <v>154.91</v>
      </c>
      <c r="T28">
        <v>4</v>
      </c>
      <c r="U28">
        <f t="shared" si="8"/>
        <v>0</v>
      </c>
      <c r="V28">
        <f t="shared" si="9"/>
        <v>158.91</v>
      </c>
      <c r="W28">
        <f t="shared" si="10"/>
        <v>0</v>
      </c>
      <c r="X28">
        <f t="shared" si="11"/>
        <v>355.28999999999996</v>
      </c>
    </row>
    <row r="29" spans="1:24" x14ac:dyDescent="0.2">
      <c r="A29" s="1">
        <f>Competitors!A29</f>
        <v>29</v>
      </c>
      <c r="B29" t="str">
        <f>Competitors!B29</f>
        <v>McKoy</v>
      </c>
      <c r="C29" t="str">
        <f>Competitors!C29</f>
        <v>Mikell</v>
      </c>
      <c r="D29" t="str">
        <f>Competitors!D29</f>
        <v>Alachua County SO</v>
      </c>
      <c r="E29">
        <f>Competitors!H29</f>
        <v>8</v>
      </c>
      <c r="F29" s="1">
        <f>Competitors!G29</f>
        <v>8</v>
      </c>
      <c r="G29" s="2">
        <f t="shared" si="0"/>
        <v>324.59000000000003</v>
      </c>
      <c r="H29" s="5">
        <f t="shared" si="1"/>
        <v>29</v>
      </c>
      <c r="I29" t="str">
        <f t="shared" si="2"/>
        <v>McKoy</v>
      </c>
      <c r="J29" t="str">
        <f t="shared" si="3"/>
        <v>Mikell</v>
      </c>
      <c r="K29">
        <v>2</v>
      </c>
      <c r="L29">
        <v>11.4</v>
      </c>
      <c r="M29">
        <f t="shared" si="4"/>
        <v>131.4</v>
      </c>
      <c r="N29">
        <v>2</v>
      </c>
      <c r="O29">
        <f t="shared" si="5"/>
        <v>0</v>
      </c>
      <c r="P29">
        <f t="shared" si="6"/>
        <v>133.4</v>
      </c>
      <c r="Q29">
        <v>2</v>
      </c>
      <c r="R29">
        <v>49.19</v>
      </c>
      <c r="S29">
        <f t="shared" si="7"/>
        <v>169.19</v>
      </c>
      <c r="T29">
        <v>22</v>
      </c>
      <c r="U29">
        <f t="shared" si="8"/>
        <v>0</v>
      </c>
      <c r="V29">
        <f t="shared" si="9"/>
        <v>191.19</v>
      </c>
      <c r="W29">
        <f t="shared" si="10"/>
        <v>0</v>
      </c>
      <c r="X29">
        <f t="shared" si="11"/>
        <v>324.59000000000003</v>
      </c>
    </row>
    <row r="30" spans="1:24" x14ac:dyDescent="0.2">
      <c r="A30" s="1">
        <f>Competitors!A30</f>
        <v>30</v>
      </c>
      <c r="B30" t="str">
        <f>Competitors!B30</f>
        <v>Fagan</v>
      </c>
      <c r="C30" t="str">
        <f>Competitors!C30</f>
        <v>Charlie</v>
      </c>
      <c r="D30" t="str">
        <f>Competitors!D30</f>
        <v>Seminole County SO</v>
      </c>
      <c r="E30">
        <f>Competitors!H30</f>
        <v>6</v>
      </c>
      <c r="F30" s="1">
        <f>Competitors!G30</f>
        <v>3</v>
      </c>
      <c r="G30" s="2">
        <f t="shared" si="0"/>
        <v>217.72</v>
      </c>
      <c r="H30" s="5">
        <f t="shared" si="1"/>
        <v>30</v>
      </c>
      <c r="I30" t="str">
        <f t="shared" si="2"/>
        <v>Fagan</v>
      </c>
      <c r="J30" t="str">
        <f t="shared" si="3"/>
        <v>Charlie</v>
      </c>
      <c r="K30">
        <v>1</v>
      </c>
      <c r="L30">
        <v>57.78</v>
      </c>
      <c r="M30">
        <f t="shared" si="4"/>
        <v>117.78</v>
      </c>
      <c r="N30">
        <v>0</v>
      </c>
      <c r="O30">
        <f t="shared" si="5"/>
        <v>5</v>
      </c>
      <c r="P30">
        <f t="shared" si="6"/>
        <v>112.78</v>
      </c>
      <c r="Q30">
        <v>1</v>
      </c>
      <c r="R30">
        <v>54.94</v>
      </c>
      <c r="S30">
        <f t="shared" si="7"/>
        <v>114.94</v>
      </c>
      <c r="T30">
        <v>0</v>
      </c>
      <c r="U30">
        <f t="shared" si="8"/>
        <v>5</v>
      </c>
      <c r="V30">
        <f t="shared" si="9"/>
        <v>109.94</v>
      </c>
      <c r="W30">
        <f t="shared" si="10"/>
        <v>15</v>
      </c>
      <c r="X30">
        <f t="shared" si="11"/>
        <v>217.72</v>
      </c>
    </row>
    <row r="31" spans="1:24" x14ac:dyDescent="0.2">
      <c r="A31" s="1">
        <f>Competitors!A31</f>
        <v>31</v>
      </c>
      <c r="B31" t="str">
        <f>Competitors!B31</f>
        <v>Steele</v>
      </c>
      <c r="C31" t="str">
        <f>Competitors!C31</f>
        <v>Thomas</v>
      </c>
      <c r="D31" t="str">
        <f>Competitors!D31</f>
        <v>Alachua County SO</v>
      </c>
      <c r="E31">
        <f>Competitors!H31</f>
        <v>8</v>
      </c>
      <c r="F31" s="1">
        <f>Competitors!G31</f>
        <v>8</v>
      </c>
      <c r="G31" s="2">
        <f t="shared" si="0"/>
        <v>411.09000000000003</v>
      </c>
      <c r="H31" s="5">
        <f t="shared" si="1"/>
        <v>31</v>
      </c>
      <c r="I31" t="str">
        <f t="shared" si="2"/>
        <v>Steele</v>
      </c>
      <c r="J31" t="str">
        <f t="shared" si="3"/>
        <v>Thomas</v>
      </c>
      <c r="K31">
        <v>3</v>
      </c>
      <c r="L31">
        <v>27.31</v>
      </c>
      <c r="M31">
        <f t="shared" si="4"/>
        <v>207.31</v>
      </c>
      <c r="N31">
        <v>53</v>
      </c>
      <c r="O31">
        <f t="shared" si="5"/>
        <v>0</v>
      </c>
      <c r="P31">
        <f t="shared" si="6"/>
        <v>260.31</v>
      </c>
      <c r="Q31">
        <v>2</v>
      </c>
      <c r="R31">
        <v>21.78</v>
      </c>
      <c r="S31">
        <f t="shared" si="7"/>
        <v>141.78</v>
      </c>
      <c r="T31">
        <v>9</v>
      </c>
      <c r="U31">
        <f t="shared" si="8"/>
        <v>0</v>
      </c>
      <c r="V31">
        <f t="shared" si="9"/>
        <v>150.78</v>
      </c>
      <c r="W31">
        <f t="shared" si="10"/>
        <v>0</v>
      </c>
      <c r="X31">
        <f t="shared" si="11"/>
        <v>411.09000000000003</v>
      </c>
    </row>
    <row r="32" spans="1:24" x14ac:dyDescent="0.2">
      <c r="A32" s="1">
        <f>Competitors!A32</f>
        <v>32</v>
      </c>
      <c r="B32" t="str">
        <f>Competitors!B32</f>
        <v>Barrett</v>
      </c>
      <c r="C32" t="str">
        <f>Competitors!C32</f>
        <v>Scott</v>
      </c>
      <c r="D32" t="str">
        <f>Competitors!D32</f>
        <v>Florida State University PD</v>
      </c>
      <c r="E32">
        <f>Competitors!H32</f>
        <v>3</v>
      </c>
      <c r="F32" s="1">
        <f>Competitors!G32</f>
        <v>2</v>
      </c>
      <c r="G32" s="2">
        <f t="shared" si="0"/>
        <v>266.38</v>
      </c>
      <c r="H32" s="5">
        <f t="shared" si="1"/>
        <v>32</v>
      </c>
      <c r="I32" t="str">
        <f t="shared" si="2"/>
        <v>Barrett</v>
      </c>
      <c r="J32" t="str">
        <f t="shared" si="3"/>
        <v>Scott</v>
      </c>
      <c r="K32">
        <v>2</v>
      </c>
      <c r="L32">
        <v>2.69</v>
      </c>
      <c r="M32">
        <f t="shared" si="4"/>
        <v>122.69</v>
      </c>
      <c r="N32">
        <v>0</v>
      </c>
      <c r="O32">
        <f t="shared" si="5"/>
        <v>5</v>
      </c>
      <c r="P32">
        <f t="shared" si="6"/>
        <v>117.69</v>
      </c>
      <c r="Q32">
        <v>2</v>
      </c>
      <c r="R32">
        <v>22.69</v>
      </c>
      <c r="S32">
        <f t="shared" si="7"/>
        <v>142.69</v>
      </c>
      <c r="T32">
        <v>6</v>
      </c>
      <c r="U32">
        <f t="shared" si="8"/>
        <v>0</v>
      </c>
      <c r="V32">
        <f t="shared" si="9"/>
        <v>148.69</v>
      </c>
      <c r="W32">
        <f t="shared" si="10"/>
        <v>5</v>
      </c>
      <c r="X32">
        <f t="shared" si="11"/>
        <v>266.38</v>
      </c>
    </row>
    <row r="33" spans="1:24" x14ac:dyDescent="0.2">
      <c r="A33" s="1">
        <f>Competitors!A33</f>
        <v>33</v>
      </c>
      <c r="B33" t="str">
        <f>Competitors!B33</f>
        <v>Cail</v>
      </c>
      <c r="C33" t="str">
        <f>Competitors!C33</f>
        <v>Jody</v>
      </c>
      <c r="D33" t="str">
        <f>Competitors!D33</f>
        <v>Alachua County SO</v>
      </c>
      <c r="E33">
        <f>Competitors!H33</f>
        <v>8</v>
      </c>
      <c r="F33" s="1">
        <f>Competitors!G33</f>
        <v>2</v>
      </c>
      <c r="G33" s="2">
        <f t="shared" si="0"/>
        <v>254.87</v>
      </c>
      <c r="H33" s="5">
        <f t="shared" si="1"/>
        <v>33</v>
      </c>
      <c r="I33" t="str">
        <f t="shared" si="2"/>
        <v>Cail</v>
      </c>
      <c r="J33" t="str">
        <f t="shared" si="3"/>
        <v>Jody</v>
      </c>
      <c r="K33">
        <v>2</v>
      </c>
      <c r="L33">
        <v>2.0299999999999998</v>
      </c>
      <c r="M33">
        <f t="shared" si="4"/>
        <v>122.03</v>
      </c>
      <c r="N33">
        <v>2</v>
      </c>
      <c r="O33">
        <f t="shared" si="5"/>
        <v>0</v>
      </c>
      <c r="P33">
        <f t="shared" si="6"/>
        <v>124.03</v>
      </c>
      <c r="Q33">
        <v>2</v>
      </c>
      <c r="R33">
        <v>9.84</v>
      </c>
      <c r="S33">
        <f t="shared" si="7"/>
        <v>129.84</v>
      </c>
      <c r="T33">
        <v>1</v>
      </c>
      <c r="U33">
        <f t="shared" si="8"/>
        <v>0</v>
      </c>
      <c r="V33">
        <f t="shared" si="9"/>
        <v>130.84</v>
      </c>
      <c r="W33">
        <f t="shared" si="10"/>
        <v>0</v>
      </c>
      <c r="X33">
        <f t="shared" si="11"/>
        <v>254.87</v>
      </c>
    </row>
    <row r="34" spans="1:24" x14ac:dyDescent="0.2">
      <c r="A34" s="1">
        <f>Competitors!A34</f>
        <v>34</v>
      </c>
      <c r="B34" t="str">
        <f>Competitors!B34</f>
        <v>Bailey</v>
      </c>
      <c r="C34" t="str">
        <f>Competitors!C34</f>
        <v>Ryan</v>
      </c>
      <c r="D34" t="str">
        <f>Competitors!D34</f>
        <v>Florida State University PD</v>
      </c>
      <c r="E34">
        <f>Competitors!H34</f>
        <v>9</v>
      </c>
      <c r="F34" s="1">
        <f>Competitors!G34</f>
        <v>8</v>
      </c>
      <c r="G34" s="2">
        <f t="shared" si="0"/>
        <v>274.75</v>
      </c>
      <c r="H34" s="5">
        <f t="shared" si="1"/>
        <v>34</v>
      </c>
      <c r="I34" t="str">
        <f t="shared" si="2"/>
        <v>Bailey</v>
      </c>
      <c r="J34" t="str">
        <f t="shared" si="3"/>
        <v>Ryan</v>
      </c>
      <c r="K34">
        <v>2</v>
      </c>
      <c r="L34">
        <v>14.75</v>
      </c>
      <c r="M34">
        <f t="shared" si="4"/>
        <v>134.75</v>
      </c>
      <c r="N34">
        <v>6</v>
      </c>
      <c r="O34">
        <f t="shared" si="5"/>
        <v>0</v>
      </c>
      <c r="P34">
        <f t="shared" si="6"/>
        <v>140.75</v>
      </c>
      <c r="Q34">
        <v>2</v>
      </c>
      <c r="R34">
        <v>19</v>
      </c>
      <c r="S34">
        <f t="shared" si="7"/>
        <v>139</v>
      </c>
      <c r="T34">
        <v>0</v>
      </c>
      <c r="U34">
        <f t="shared" si="8"/>
        <v>5</v>
      </c>
      <c r="V34">
        <f t="shared" si="9"/>
        <v>134</v>
      </c>
      <c r="W34">
        <f t="shared" si="10"/>
        <v>5</v>
      </c>
      <c r="X34">
        <f t="shared" si="11"/>
        <v>274.75</v>
      </c>
    </row>
    <row r="35" spans="1:24" x14ac:dyDescent="0.2">
      <c r="A35" s="1">
        <f>Competitors!A35</f>
        <v>35</v>
      </c>
      <c r="B35" t="str">
        <f>Competitors!B35</f>
        <v>Hernandez</v>
      </c>
      <c r="C35" t="str">
        <f>Competitors!C35</f>
        <v>Bernabe</v>
      </c>
      <c r="D35" t="str">
        <f>Competitors!D35</f>
        <v>Leon County SO</v>
      </c>
      <c r="E35">
        <f>Competitors!H35</f>
        <v>9</v>
      </c>
      <c r="F35" s="1">
        <f>Competitors!G35</f>
        <v>4</v>
      </c>
      <c r="G35" s="2">
        <f t="shared" si="0"/>
        <v>288.37</v>
      </c>
      <c r="H35" s="5">
        <f t="shared" si="1"/>
        <v>35</v>
      </c>
      <c r="I35" t="str">
        <f t="shared" si="2"/>
        <v>Hernandez</v>
      </c>
      <c r="J35" t="str">
        <f t="shared" si="3"/>
        <v>Bernabe</v>
      </c>
      <c r="K35">
        <v>2</v>
      </c>
      <c r="L35">
        <v>16.059999999999999</v>
      </c>
      <c r="M35">
        <f t="shared" si="4"/>
        <v>136.06</v>
      </c>
      <c r="N35">
        <v>8</v>
      </c>
      <c r="O35">
        <f t="shared" si="5"/>
        <v>0</v>
      </c>
      <c r="P35">
        <f t="shared" si="6"/>
        <v>144.06</v>
      </c>
      <c r="Q35">
        <v>2</v>
      </c>
      <c r="R35">
        <v>29.31</v>
      </c>
      <c r="S35">
        <f t="shared" si="7"/>
        <v>149.31</v>
      </c>
      <c r="T35">
        <v>0</v>
      </c>
      <c r="U35">
        <f t="shared" si="8"/>
        <v>5</v>
      </c>
      <c r="V35">
        <f t="shared" si="9"/>
        <v>144.31</v>
      </c>
      <c r="W35">
        <f t="shared" si="10"/>
        <v>5</v>
      </c>
      <c r="X35">
        <f t="shared" si="11"/>
        <v>288.37</v>
      </c>
    </row>
    <row r="36" spans="1:24" x14ac:dyDescent="0.2">
      <c r="A36" s="1">
        <f>Competitors!A36</f>
        <v>36</v>
      </c>
      <c r="B36" t="str">
        <f>Competitors!B36</f>
        <v>Glover</v>
      </c>
      <c r="C36" t="str">
        <f>Competitors!C36</f>
        <v>Jason</v>
      </c>
      <c r="D36" t="str">
        <f>Competitors!D36</f>
        <v>Leon County SO</v>
      </c>
      <c r="E36">
        <f>Competitors!H36</f>
        <v>4</v>
      </c>
      <c r="F36" s="1">
        <f>Competitors!G36</f>
        <v>1</v>
      </c>
      <c r="G36" s="2">
        <f t="shared" si="0"/>
        <v>247.06</v>
      </c>
      <c r="H36" s="5">
        <f t="shared" si="1"/>
        <v>36</v>
      </c>
      <c r="I36" t="str">
        <f t="shared" si="2"/>
        <v>Glover</v>
      </c>
      <c r="J36" t="str">
        <f t="shared" si="3"/>
        <v>Jason</v>
      </c>
      <c r="K36">
        <v>2</v>
      </c>
      <c r="L36">
        <v>10.56</v>
      </c>
      <c r="M36">
        <f t="shared" si="4"/>
        <v>130.56</v>
      </c>
      <c r="N36">
        <v>0</v>
      </c>
      <c r="O36">
        <f t="shared" si="5"/>
        <v>5</v>
      </c>
      <c r="P36">
        <f t="shared" si="6"/>
        <v>125.56</v>
      </c>
      <c r="Q36">
        <v>2</v>
      </c>
      <c r="R36">
        <v>11.5</v>
      </c>
      <c r="S36">
        <f t="shared" si="7"/>
        <v>131.5</v>
      </c>
      <c r="T36">
        <v>0</v>
      </c>
      <c r="U36">
        <f t="shared" si="8"/>
        <v>5</v>
      </c>
      <c r="V36">
        <f t="shared" si="9"/>
        <v>126.5</v>
      </c>
      <c r="W36">
        <f t="shared" si="10"/>
        <v>15</v>
      </c>
      <c r="X36">
        <f t="shared" si="11"/>
        <v>247.06</v>
      </c>
    </row>
  </sheetData>
  <sheetProtection sort="0"/>
  <protectedRanges>
    <protectedRange password="CC1A" sqref="E2:E36" name="Team Number"/>
    <protectedRange password="CC1A" sqref="M2:N36" name="Run 1"/>
    <protectedRange password="CC1A" sqref="S2:T36" name="Run 2"/>
  </protectedRanges>
  <mergeCells count="2">
    <mergeCell ref="B1:C1"/>
    <mergeCell ref="I1:J1"/>
  </mergeCells>
  <phoneticPr fontId="1" type="noConversion"/>
  <pageMargins left="0.25" right="0.25" top="0.75" bottom="0.75" header="0.3" footer="0.3"/>
  <pageSetup scale="54" orientation="landscape" horizontalDpi="4294967293" verticalDpi="4294967293" r:id="rId1"/>
  <headerFooter alignWithMargins="0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L15" sqref="L15"/>
    </sheetView>
  </sheetViews>
  <sheetFormatPr defaultRowHeight="12.75" x14ac:dyDescent="0.2"/>
  <cols>
    <col min="3" max="3" width="11.7109375" bestFit="1" customWidth="1"/>
    <col min="4" max="5" width="11.7109375" customWidth="1"/>
    <col min="6" max="6" width="10.140625" style="4" bestFit="1" customWidth="1"/>
    <col min="14" max="14" width="10.7109375" bestFit="1" customWidth="1"/>
  </cols>
  <sheetData>
    <row r="1" spans="1:22" s="7" customFormat="1" x14ac:dyDescent="0.2">
      <c r="A1" s="3" t="s">
        <v>11</v>
      </c>
      <c r="B1" s="35" t="s">
        <v>19</v>
      </c>
      <c r="C1" s="35"/>
      <c r="D1" s="3" t="s">
        <v>59</v>
      </c>
      <c r="E1" s="3" t="s">
        <v>60</v>
      </c>
      <c r="F1" s="6" t="s">
        <v>28</v>
      </c>
      <c r="G1" s="3" t="s">
        <v>3</v>
      </c>
      <c r="H1" s="3" t="s">
        <v>6</v>
      </c>
      <c r="I1" s="3" t="s">
        <v>58</v>
      </c>
      <c r="J1" s="3" t="s">
        <v>20</v>
      </c>
      <c r="L1" s="7" t="s">
        <v>151</v>
      </c>
      <c r="M1" s="29" t="s">
        <v>11</v>
      </c>
      <c r="N1" s="35" t="s">
        <v>19</v>
      </c>
      <c r="O1" s="35"/>
      <c r="P1" s="29" t="s">
        <v>59</v>
      </c>
      <c r="Q1" s="29" t="s">
        <v>60</v>
      </c>
      <c r="R1" s="6" t="s">
        <v>28</v>
      </c>
      <c r="S1" s="29" t="s">
        <v>3</v>
      </c>
      <c r="T1" s="29" t="s">
        <v>6</v>
      </c>
      <c r="U1" s="29" t="s">
        <v>152</v>
      </c>
      <c r="V1" s="29" t="s">
        <v>20</v>
      </c>
    </row>
    <row r="2" spans="1:22" x14ac:dyDescent="0.2">
      <c r="A2">
        <f>Competitors!A2</f>
        <v>1</v>
      </c>
      <c r="B2" t="str">
        <f>Competitors!B2</f>
        <v>Junco</v>
      </c>
      <c r="C2" t="str">
        <f>Competitors!C2</f>
        <v>Jonathan</v>
      </c>
      <c r="D2">
        <v>1</v>
      </c>
      <c r="E2">
        <v>56.09</v>
      </c>
      <c r="F2" s="4">
        <f>(D2*60)+E2</f>
        <v>116.09</v>
      </c>
      <c r="G2">
        <v>3</v>
      </c>
      <c r="I2">
        <f>IF(G2&gt;0,-G2,H2)</f>
        <v>-3</v>
      </c>
      <c r="J2">
        <f>F2+G2-H2</f>
        <v>119.09</v>
      </c>
      <c r="M2" s="32"/>
      <c r="N2" s="32"/>
      <c r="O2" s="32"/>
      <c r="P2" s="32"/>
      <c r="Q2" s="32"/>
      <c r="R2" s="33"/>
      <c r="S2" s="32"/>
      <c r="T2" s="32"/>
      <c r="U2" s="32"/>
      <c r="V2" s="32"/>
    </row>
    <row r="3" spans="1:22" x14ac:dyDescent="0.2">
      <c r="A3">
        <f>Competitors!A3</f>
        <v>2</v>
      </c>
      <c r="B3" t="str">
        <f>Competitors!B3</f>
        <v>Cresswell</v>
      </c>
      <c r="C3" t="str">
        <f>Competitors!C3</f>
        <v>Dean</v>
      </c>
      <c r="D3">
        <v>1</v>
      </c>
      <c r="E3">
        <v>37.22</v>
      </c>
      <c r="F3" s="4">
        <f t="shared" ref="F3:F36" si="0">(D3*60)+E3</f>
        <v>97.22</v>
      </c>
      <c r="G3">
        <v>4</v>
      </c>
      <c r="I3">
        <f t="shared" ref="I3:I36" si="1">IF(G3&gt;0,-G3,H3)</f>
        <v>-4</v>
      </c>
      <c r="J3">
        <f>F3+G3-H3</f>
        <v>101.22</v>
      </c>
      <c r="L3">
        <v>1</v>
      </c>
      <c r="M3" s="32">
        <v>24</v>
      </c>
      <c r="N3" s="32" t="s">
        <v>38</v>
      </c>
      <c r="O3" s="32" t="s">
        <v>93</v>
      </c>
      <c r="P3" s="32">
        <v>1</v>
      </c>
      <c r="Q3" s="32">
        <v>35.18</v>
      </c>
      <c r="R3" s="33">
        <v>95.18</v>
      </c>
      <c r="S3" s="32">
        <v>0</v>
      </c>
      <c r="T3" s="32"/>
      <c r="U3" s="32">
        <v>0</v>
      </c>
      <c r="V3" s="32">
        <v>95.18</v>
      </c>
    </row>
    <row r="4" spans="1:22" x14ac:dyDescent="0.2">
      <c r="A4" s="14">
        <f>Competitors!A4</f>
        <v>3</v>
      </c>
      <c r="B4" s="14" t="str">
        <f>Competitors!B4</f>
        <v>Bowdfin</v>
      </c>
      <c r="C4" s="14" t="str">
        <f>Competitors!C4</f>
        <v>Matthew</v>
      </c>
      <c r="D4" s="14">
        <v>1</v>
      </c>
      <c r="E4" s="14">
        <v>47.06</v>
      </c>
      <c r="F4" s="15">
        <f t="shared" si="0"/>
        <v>107.06</v>
      </c>
      <c r="G4" s="14">
        <v>15</v>
      </c>
      <c r="H4" s="14"/>
      <c r="I4" s="14">
        <f t="shared" si="1"/>
        <v>-15</v>
      </c>
      <c r="J4" s="14">
        <f>F4+G4-H4</f>
        <v>122.06</v>
      </c>
      <c r="L4">
        <v>2</v>
      </c>
      <c r="M4" s="32">
        <v>30</v>
      </c>
      <c r="N4" s="32" t="s">
        <v>105</v>
      </c>
      <c r="O4" s="32" t="s">
        <v>98</v>
      </c>
      <c r="P4" s="32">
        <v>1</v>
      </c>
      <c r="Q4" s="32">
        <v>33.130000000000003</v>
      </c>
      <c r="R4" s="33">
        <v>93.13</v>
      </c>
      <c r="S4" s="32">
        <v>3</v>
      </c>
      <c r="T4" s="32"/>
      <c r="U4" s="32">
        <v>-3</v>
      </c>
      <c r="V4" s="32">
        <v>96.13</v>
      </c>
    </row>
    <row r="5" spans="1:22" x14ac:dyDescent="0.2">
      <c r="A5">
        <f>Competitors!A5</f>
        <v>4</v>
      </c>
      <c r="B5" t="str">
        <f>Competitors!B5</f>
        <v>Pittman</v>
      </c>
      <c r="C5" t="str">
        <f>Competitors!C5</f>
        <v>James</v>
      </c>
      <c r="D5">
        <v>2</v>
      </c>
      <c r="E5">
        <v>26.25</v>
      </c>
      <c r="F5" s="4">
        <f t="shared" si="0"/>
        <v>146.25</v>
      </c>
      <c r="G5">
        <v>16</v>
      </c>
      <c r="I5">
        <f t="shared" si="1"/>
        <v>-16</v>
      </c>
      <c r="J5">
        <f>F5+G5-H5</f>
        <v>162.25</v>
      </c>
      <c r="L5">
        <v>3</v>
      </c>
      <c r="M5" s="32">
        <v>6</v>
      </c>
      <c r="N5" s="32" t="s">
        <v>122</v>
      </c>
      <c r="O5" s="32" t="s">
        <v>81</v>
      </c>
      <c r="P5" s="32">
        <v>1</v>
      </c>
      <c r="Q5" s="32">
        <v>38.32</v>
      </c>
      <c r="R5" s="33">
        <v>98.32</v>
      </c>
      <c r="S5" s="32">
        <v>0</v>
      </c>
      <c r="T5" s="32"/>
      <c r="U5" s="32">
        <v>0</v>
      </c>
      <c r="V5" s="32">
        <v>98.32</v>
      </c>
    </row>
    <row r="6" spans="1:22" x14ac:dyDescent="0.2">
      <c r="A6" s="14">
        <f>Competitors!A6</f>
        <v>6</v>
      </c>
      <c r="B6" s="14" t="str">
        <f>Competitors!B6</f>
        <v>Desiato</v>
      </c>
      <c r="C6" s="14" t="str">
        <f>Competitors!C6</f>
        <v>Dominick</v>
      </c>
      <c r="D6" s="14">
        <v>1</v>
      </c>
      <c r="E6" s="14">
        <v>38.32</v>
      </c>
      <c r="F6" s="15">
        <f t="shared" si="0"/>
        <v>98.32</v>
      </c>
      <c r="G6" s="14">
        <v>0</v>
      </c>
      <c r="H6" s="14"/>
      <c r="I6" s="14">
        <f t="shared" si="1"/>
        <v>0</v>
      </c>
      <c r="J6" s="14">
        <f>F6+G6-H6</f>
        <v>98.32</v>
      </c>
      <c r="L6">
        <v>4</v>
      </c>
      <c r="M6" s="32">
        <v>33</v>
      </c>
      <c r="N6" s="32" t="s">
        <v>42</v>
      </c>
      <c r="O6" s="32" t="s">
        <v>43</v>
      </c>
      <c r="P6" s="32">
        <v>1</v>
      </c>
      <c r="Q6" s="32">
        <v>41.53</v>
      </c>
      <c r="R6" s="33">
        <v>101.53</v>
      </c>
      <c r="S6" s="32">
        <v>0</v>
      </c>
      <c r="T6" s="32"/>
      <c r="U6" s="32">
        <v>0</v>
      </c>
      <c r="V6" s="32">
        <v>101.53</v>
      </c>
    </row>
    <row r="7" spans="1:22" x14ac:dyDescent="0.2">
      <c r="A7">
        <f>Competitors!A7</f>
        <v>7</v>
      </c>
      <c r="B7" t="str">
        <f>Competitors!B7</f>
        <v>Paparo</v>
      </c>
      <c r="C7" t="str">
        <f>Competitors!C7</f>
        <v>Brian</v>
      </c>
      <c r="D7">
        <v>2</v>
      </c>
      <c r="E7">
        <v>17.68</v>
      </c>
      <c r="F7" s="4">
        <f t="shared" si="0"/>
        <v>137.68</v>
      </c>
      <c r="G7">
        <v>52</v>
      </c>
      <c r="I7">
        <f t="shared" si="1"/>
        <v>-52</v>
      </c>
      <c r="J7">
        <f>F7+G7-H7</f>
        <v>189.68</v>
      </c>
      <c r="L7">
        <v>5</v>
      </c>
      <c r="M7" s="32">
        <v>19</v>
      </c>
      <c r="N7" s="32" t="s">
        <v>112</v>
      </c>
      <c r="O7" s="32" t="s">
        <v>90</v>
      </c>
      <c r="P7" s="32">
        <v>1</v>
      </c>
      <c r="Q7" s="32">
        <v>43.22</v>
      </c>
      <c r="R7" s="33">
        <v>103.22</v>
      </c>
      <c r="S7" s="32">
        <v>0</v>
      </c>
      <c r="T7" s="32"/>
      <c r="U7" s="32">
        <v>0</v>
      </c>
      <c r="V7" s="32">
        <v>103.22</v>
      </c>
    </row>
    <row r="8" spans="1:22" x14ac:dyDescent="0.2">
      <c r="A8" s="14">
        <f>Competitors!A8</f>
        <v>8</v>
      </c>
      <c r="B8" s="14" t="str">
        <f>Competitors!B8</f>
        <v>Jenkins</v>
      </c>
      <c r="C8" s="14" t="str">
        <f>Competitors!C8</f>
        <v>Bryce</v>
      </c>
      <c r="D8" s="14">
        <v>1</v>
      </c>
      <c r="E8" s="14">
        <v>58.25</v>
      </c>
      <c r="F8" s="15">
        <f t="shared" si="0"/>
        <v>118.25</v>
      </c>
      <c r="G8" s="14">
        <v>0</v>
      </c>
      <c r="H8" s="14"/>
      <c r="I8" s="14">
        <f t="shared" si="1"/>
        <v>0</v>
      </c>
      <c r="J8" s="14">
        <f>F8+G8-H8</f>
        <v>118.25</v>
      </c>
      <c r="L8">
        <v>6</v>
      </c>
      <c r="M8" s="32">
        <v>34</v>
      </c>
      <c r="N8" s="32" t="s">
        <v>103</v>
      </c>
      <c r="O8" s="32" t="s">
        <v>99</v>
      </c>
      <c r="P8" s="32">
        <v>1</v>
      </c>
      <c r="Q8" s="32">
        <v>43.28</v>
      </c>
      <c r="R8" s="33">
        <v>103.28</v>
      </c>
      <c r="S8" s="32">
        <v>0</v>
      </c>
      <c r="T8" s="32"/>
      <c r="U8" s="32">
        <v>0</v>
      </c>
      <c r="V8" s="32">
        <v>103.28</v>
      </c>
    </row>
    <row r="9" spans="1:22" x14ac:dyDescent="0.2">
      <c r="A9" s="14">
        <f>Competitors!A9</f>
        <v>9</v>
      </c>
      <c r="B9" s="14" t="str">
        <f>Competitors!B9</f>
        <v>Buckley</v>
      </c>
      <c r="C9" s="14" t="str">
        <f>Competitors!C9</f>
        <v>Andre "Ben"</v>
      </c>
      <c r="D9" s="14">
        <v>2</v>
      </c>
      <c r="E9" s="14">
        <v>22.72</v>
      </c>
      <c r="F9" s="15">
        <f t="shared" si="0"/>
        <v>142.72</v>
      </c>
      <c r="G9" s="14">
        <v>0</v>
      </c>
      <c r="H9" s="14"/>
      <c r="I9" s="14">
        <f t="shared" si="1"/>
        <v>0</v>
      </c>
      <c r="J9" s="14">
        <f>F9+G9-H9</f>
        <v>142.72</v>
      </c>
      <c r="L9">
        <v>7</v>
      </c>
      <c r="M9" s="32">
        <v>32</v>
      </c>
      <c r="N9" s="32" t="s">
        <v>31</v>
      </c>
      <c r="O9" s="32" t="s">
        <v>18</v>
      </c>
      <c r="P9" s="32">
        <v>1</v>
      </c>
      <c r="Q9" s="32">
        <v>47.65</v>
      </c>
      <c r="R9" s="33">
        <v>107.65</v>
      </c>
      <c r="S9" s="32">
        <v>0</v>
      </c>
      <c r="T9" s="32"/>
      <c r="U9" s="32">
        <v>0</v>
      </c>
      <c r="V9" s="32">
        <v>107.65</v>
      </c>
    </row>
    <row r="10" spans="1:22" x14ac:dyDescent="0.2">
      <c r="A10" s="14">
        <f>Competitors!A10</f>
        <v>10</v>
      </c>
      <c r="B10" s="14" t="str">
        <f>Competitors!B10</f>
        <v>Hon</v>
      </c>
      <c r="C10" s="14" t="str">
        <f>Competitors!C10</f>
        <v>Randy</v>
      </c>
      <c r="D10" s="14">
        <v>1</v>
      </c>
      <c r="E10" s="14">
        <v>51.47</v>
      </c>
      <c r="F10" s="15">
        <f t="shared" si="0"/>
        <v>111.47</v>
      </c>
      <c r="G10" s="14">
        <v>0</v>
      </c>
      <c r="H10" s="14"/>
      <c r="I10" s="14">
        <f t="shared" si="1"/>
        <v>0</v>
      </c>
      <c r="J10" s="14">
        <f>F10+G10-H10</f>
        <v>111.47</v>
      </c>
      <c r="L10">
        <v>8</v>
      </c>
      <c r="M10" s="32">
        <v>10</v>
      </c>
      <c r="N10" s="32" t="s">
        <v>32</v>
      </c>
      <c r="O10" s="32" t="s">
        <v>33</v>
      </c>
      <c r="P10" s="32">
        <v>1</v>
      </c>
      <c r="Q10" s="32">
        <v>51.47</v>
      </c>
      <c r="R10" s="33">
        <v>111.47</v>
      </c>
      <c r="S10" s="32">
        <v>0</v>
      </c>
      <c r="T10" s="32"/>
      <c r="U10" s="32">
        <v>0</v>
      </c>
      <c r="V10" s="32">
        <v>111.47</v>
      </c>
    </row>
    <row r="11" spans="1:22" x14ac:dyDescent="0.2">
      <c r="A11" s="14">
        <f>Competitors!A11</f>
        <v>11</v>
      </c>
      <c r="B11" s="14" t="str">
        <f>Competitors!B11</f>
        <v>Roeder</v>
      </c>
      <c r="C11" s="14" t="str">
        <f>Competitors!C11</f>
        <v>Dustin</v>
      </c>
      <c r="D11" s="14">
        <v>2</v>
      </c>
      <c r="E11" s="14">
        <v>0.09</v>
      </c>
      <c r="F11" s="15">
        <f t="shared" si="0"/>
        <v>120.09</v>
      </c>
      <c r="G11" s="14">
        <v>0</v>
      </c>
      <c r="H11" s="14"/>
      <c r="I11" s="14">
        <f t="shared" si="1"/>
        <v>0</v>
      </c>
      <c r="J11" s="14">
        <f>F11+G11-H11</f>
        <v>120.09</v>
      </c>
      <c r="L11">
        <v>9</v>
      </c>
      <c r="M11" s="32">
        <v>36</v>
      </c>
      <c r="N11" s="32" t="s">
        <v>101</v>
      </c>
      <c r="O11" s="32" t="s">
        <v>88</v>
      </c>
      <c r="P11" s="32">
        <v>1</v>
      </c>
      <c r="Q11" s="32">
        <v>52.31</v>
      </c>
      <c r="R11" s="33">
        <v>112.31</v>
      </c>
      <c r="S11" s="32">
        <v>0</v>
      </c>
      <c r="T11" s="32"/>
      <c r="U11" s="32">
        <v>0</v>
      </c>
      <c r="V11" s="32">
        <v>112.31</v>
      </c>
    </row>
    <row r="12" spans="1:22" x14ac:dyDescent="0.2">
      <c r="A12" s="14">
        <f>Competitors!A12</f>
        <v>12</v>
      </c>
      <c r="B12" s="14" t="str">
        <f>Competitors!B12</f>
        <v>Gaines III</v>
      </c>
      <c r="C12" s="14" t="str">
        <f>Competitors!C12</f>
        <v>Robert</v>
      </c>
      <c r="D12" s="14">
        <v>1</v>
      </c>
      <c r="E12" s="14">
        <v>59.22</v>
      </c>
      <c r="F12" s="15">
        <f t="shared" si="0"/>
        <v>119.22</v>
      </c>
      <c r="G12" s="14">
        <v>10</v>
      </c>
      <c r="H12" s="14"/>
      <c r="I12" s="14">
        <f t="shared" si="1"/>
        <v>-10</v>
      </c>
      <c r="J12" s="14">
        <f>F12+G12-H12</f>
        <v>129.22</v>
      </c>
      <c r="L12">
        <v>10</v>
      </c>
      <c r="M12" s="32">
        <v>21</v>
      </c>
      <c r="N12" s="32" t="s">
        <v>30</v>
      </c>
      <c r="O12" s="32" t="s">
        <v>29</v>
      </c>
      <c r="P12" s="32">
        <v>1</v>
      </c>
      <c r="Q12" s="32">
        <v>54.62</v>
      </c>
      <c r="R12" s="33">
        <v>114.62</v>
      </c>
      <c r="S12" s="32">
        <v>3</v>
      </c>
      <c r="T12" s="32"/>
      <c r="U12" s="32">
        <v>-3</v>
      </c>
      <c r="V12" s="32">
        <v>117.62</v>
      </c>
    </row>
    <row r="13" spans="1:22" x14ac:dyDescent="0.2">
      <c r="A13" s="14">
        <f>Competitors!A13</f>
        <v>13</v>
      </c>
      <c r="B13" s="14" t="str">
        <f>Competitors!B13</f>
        <v>Sheffield</v>
      </c>
      <c r="C13" s="14" t="str">
        <f>Competitors!C13</f>
        <v>Brett</v>
      </c>
      <c r="D13" s="14">
        <v>1</v>
      </c>
      <c r="E13" s="14">
        <v>59.65</v>
      </c>
      <c r="F13" s="15">
        <f t="shared" si="0"/>
        <v>119.65</v>
      </c>
      <c r="G13" s="14">
        <v>0</v>
      </c>
      <c r="H13" s="14"/>
      <c r="I13" s="14">
        <f t="shared" si="1"/>
        <v>0</v>
      </c>
      <c r="J13" s="14">
        <f>F13+G13-H13</f>
        <v>119.65</v>
      </c>
      <c r="L13">
        <v>11</v>
      </c>
      <c r="M13" s="32">
        <v>35</v>
      </c>
      <c r="N13" s="32" t="s">
        <v>102</v>
      </c>
      <c r="O13" s="32" t="s">
        <v>100</v>
      </c>
      <c r="P13" s="32">
        <v>1</v>
      </c>
      <c r="Q13" s="32">
        <v>57.94</v>
      </c>
      <c r="R13" s="33">
        <v>117.94</v>
      </c>
      <c r="S13" s="32">
        <v>0</v>
      </c>
      <c r="T13" s="32"/>
      <c r="U13" s="32">
        <v>0</v>
      </c>
      <c r="V13" s="32">
        <v>117.94</v>
      </c>
    </row>
    <row r="14" spans="1:22" x14ac:dyDescent="0.2">
      <c r="A14" s="14">
        <f>Competitors!A14</f>
        <v>14</v>
      </c>
      <c r="B14" s="14" t="str">
        <f>Competitors!B14</f>
        <v>Pettus</v>
      </c>
      <c r="C14" s="14" t="str">
        <f>Competitors!C14</f>
        <v>Phillip</v>
      </c>
      <c r="D14" s="14">
        <v>1</v>
      </c>
      <c r="E14" s="14">
        <v>59.34</v>
      </c>
      <c r="F14" s="15">
        <f t="shared" si="0"/>
        <v>119.34</v>
      </c>
      <c r="G14" s="14">
        <v>0</v>
      </c>
      <c r="H14" s="14"/>
      <c r="I14" s="14">
        <f t="shared" si="1"/>
        <v>0</v>
      </c>
      <c r="J14" s="14">
        <f>F14+G14-H14</f>
        <v>119.34</v>
      </c>
      <c r="L14">
        <v>12</v>
      </c>
      <c r="M14" s="32">
        <v>8</v>
      </c>
      <c r="N14" s="32" t="s">
        <v>120</v>
      </c>
      <c r="O14" s="32" t="s">
        <v>82</v>
      </c>
      <c r="P14" s="32">
        <v>1</v>
      </c>
      <c r="Q14" s="32">
        <v>58.25</v>
      </c>
      <c r="R14" s="33">
        <v>118.25</v>
      </c>
      <c r="S14" s="32">
        <v>0</v>
      </c>
      <c r="T14" s="32"/>
      <c r="U14" s="32">
        <v>0</v>
      </c>
      <c r="V14" s="32">
        <v>118.25</v>
      </c>
    </row>
    <row r="15" spans="1:22" x14ac:dyDescent="0.2">
      <c r="A15">
        <f>Competitors!A15</f>
        <v>15</v>
      </c>
      <c r="B15" t="str">
        <f>Competitors!B15</f>
        <v>Varble</v>
      </c>
      <c r="C15" t="str">
        <f>Competitors!C15</f>
        <v>Bob</v>
      </c>
      <c r="D15">
        <v>2</v>
      </c>
      <c r="E15">
        <v>23.34</v>
      </c>
      <c r="F15" s="4">
        <f t="shared" si="0"/>
        <v>143.34</v>
      </c>
      <c r="G15">
        <v>2</v>
      </c>
      <c r="I15">
        <f t="shared" si="1"/>
        <v>-2</v>
      </c>
      <c r="J15">
        <f>F15+G15-H15</f>
        <v>145.34</v>
      </c>
      <c r="L15">
        <v>13</v>
      </c>
      <c r="M15" s="32">
        <v>25</v>
      </c>
      <c r="N15" s="32" t="s">
        <v>109</v>
      </c>
      <c r="O15" s="32" t="s">
        <v>94</v>
      </c>
      <c r="P15" s="32">
        <v>1</v>
      </c>
      <c r="Q15" s="32">
        <v>58.56</v>
      </c>
      <c r="R15" s="33">
        <v>118.56</v>
      </c>
      <c r="S15" s="32">
        <v>0</v>
      </c>
      <c r="T15" s="32"/>
      <c r="U15" s="32">
        <v>0</v>
      </c>
      <c r="V15" s="32">
        <v>118.56</v>
      </c>
    </row>
    <row r="16" spans="1:22" x14ac:dyDescent="0.2">
      <c r="A16" s="14">
        <f>Competitors!A16</f>
        <v>16</v>
      </c>
      <c r="B16" s="14" t="str">
        <f>Competitors!B16</f>
        <v>Ballard</v>
      </c>
      <c r="C16" s="14" t="str">
        <f>Competitors!C16</f>
        <v>Jeff</v>
      </c>
      <c r="D16" s="14">
        <v>2</v>
      </c>
      <c r="E16" s="14">
        <v>12.44</v>
      </c>
      <c r="F16" s="15">
        <f t="shared" si="0"/>
        <v>132.44</v>
      </c>
      <c r="G16" s="14">
        <v>0</v>
      </c>
      <c r="H16" s="14"/>
      <c r="I16" s="14">
        <f t="shared" si="1"/>
        <v>0</v>
      </c>
      <c r="J16" s="14">
        <f>F16+G16-H16</f>
        <v>132.44</v>
      </c>
      <c r="L16">
        <v>14</v>
      </c>
      <c r="M16" s="32">
        <v>14</v>
      </c>
      <c r="N16" s="32" t="s">
        <v>117</v>
      </c>
      <c r="O16" s="32" t="s">
        <v>86</v>
      </c>
      <c r="P16" s="32">
        <v>1</v>
      </c>
      <c r="Q16" s="32">
        <v>59.34</v>
      </c>
      <c r="R16" s="33">
        <v>119.34</v>
      </c>
      <c r="S16" s="32">
        <v>0</v>
      </c>
      <c r="T16" s="32"/>
      <c r="U16" s="32">
        <v>0</v>
      </c>
      <c r="V16" s="32">
        <v>119.34</v>
      </c>
    </row>
    <row r="17" spans="1:22" x14ac:dyDescent="0.2">
      <c r="A17" s="14">
        <f>Competitors!A17</f>
        <v>17</v>
      </c>
      <c r="B17" s="14" t="str">
        <f>Competitors!B17</f>
        <v>Dorrier</v>
      </c>
      <c r="C17" s="14" t="str">
        <f>Competitors!C17</f>
        <v>Jason</v>
      </c>
      <c r="D17" s="14">
        <v>2</v>
      </c>
      <c r="E17" s="14">
        <v>14.37</v>
      </c>
      <c r="F17" s="15">
        <f t="shared" si="0"/>
        <v>134.37</v>
      </c>
      <c r="G17" s="14">
        <v>0</v>
      </c>
      <c r="H17" s="14"/>
      <c r="I17" s="14">
        <f t="shared" si="1"/>
        <v>0</v>
      </c>
      <c r="J17" s="14">
        <f>F17+G17-H17</f>
        <v>134.37</v>
      </c>
      <c r="L17">
        <v>15</v>
      </c>
      <c r="M17" s="32">
        <v>13</v>
      </c>
      <c r="N17" s="32" t="s">
        <v>39</v>
      </c>
      <c r="O17" s="32" t="s">
        <v>40</v>
      </c>
      <c r="P17" s="32">
        <v>1</v>
      </c>
      <c r="Q17" s="32">
        <v>59.65</v>
      </c>
      <c r="R17" s="33">
        <v>119.65</v>
      </c>
      <c r="S17" s="32">
        <v>0</v>
      </c>
      <c r="T17" s="32"/>
      <c r="U17" s="32">
        <v>0</v>
      </c>
      <c r="V17" s="32">
        <v>119.65</v>
      </c>
    </row>
    <row r="18" spans="1:22" x14ac:dyDescent="0.2">
      <c r="A18">
        <f>Competitors!A18</f>
        <v>18</v>
      </c>
      <c r="B18" t="str">
        <f>Competitors!B18</f>
        <v>Adams</v>
      </c>
      <c r="C18" t="str">
        <f>Competitors!C18</f>
        <v>Rob</v>
      </c>
      <c r="D18">
        <v>1</v>
      </c>
      <c r="E18">
        <v>57.85</v>
      </c>
      <c r="F18" s="4">
        <f t="shared" si="0"/>
        <v>117.85</v>
      </c>
      <c r="G18">
        <v>3</v>
      </c>
      <c r="I18">
        <f t="shared" si="1"/>
        <v>-3</v>
      </c>
      <c r="J18">
        <f>F18+G18-H18</f>
        <v>120.85</v>
      </c>
      <c r="L18">
        <v>16</v>
      </c>
      <c r="M18" s="32">
        <v>11</v>
      </c>
      <c r="N18" s="32" t="s">
        <v>119</v>
      </c>
      <c r="O18" s="32" t="s">
        <v>84</v>
      </c>
      <c r="P18" s="32">
        <v>2</v>
      </c>
      <c r="Q18" s="32">
        <v>0.09</v>
      </c>
      <c r="R18" s="33">
        <v>120.09</v>
      </c>
      <c r="S18" s="32">
        <v>0</v>
      </c>
      <c r="T18" s="32"/>
      <c r="U18" s="32">
        <v>0</v>
      </c>
      <c r="V18" s="32">
        <v>120.09</v>
      </c>
    </row>
    <row r="19" spans="1:22" x14ac:dyDescent="0.2">
      <c r="A19" s="14">
        <f>Competitors!A19</f>
        <v>19</v>
      </c>
      <c r="B19" s="14" t="str">
        <f>Competitors!B19</f>
        <v>De Jesus Jr</v>
      </c>
      <c r="C19" s="14" t="str">
        <f>Competitors!C19</f>
        <v>Ray</v>
      </c>
      <c r="D19" s="14">
        <v>1</v>
      </c>
      <c r="E19" s="14">
        <v>43.22</v>
      </c>
      <c r="F19" s="15">
        <f t="shared" si="0"/>
        <v>103.22</v>
      </c>
      <c r="G19" s="14">
        <v>0</v>
      </c>
      <c r="H19" s="14"/>
      <c r="I19" s="14">
        <f t="shared" si="1"/>
        <v>0</v>
      </c>
      <c r="J19" s="14">
        <f>F19+G19-H19</f>
        <v>103.22</v>
      </c>
      <c r="L19">
        <v>17</v>
      </c>
      <c r="M19" s="32">
        <v>3</v>
      </c>
      <c r="N19" s="32" t="s">
        <v>124</v>
      </c>
      <c r="O19" s="32" t="s">
        <v>79</v>
      </c>
      <c r="P19" s="32">
        <v>1</v>
      </c>
      <c r="Q19" s="32">
        <v>47.06</v>
      </c>
      <c r="R19" s="33">
        <v>107.06</v>
      </c>
      <c r="S19" s="32">
        <v>15</v>
      </c>
      <c r="T19" s="32"/>
      <c r="U19" s="32">
        <v>-15</v>
      </c>
      <c r="V19" s="32">
        <v>122.06</v>
      </c>
    </row>
    <row r="20" spans="1:22" x14ac:dyDescent="0.2">
      <c r="A20" s="14">
        <f>Competitors!A20</f>
        <v>20</v>
      </c>
      <c r="B20" s="14" t="str">
        <f>Competitors!B20</f>
        <v>Morris</v>
      </c>
      <c r="C20" s="14" t="str">
        <f>Competitors!C20</f>
        <v>Cedric</v>
      </c>
      <c r="D20" s="14">
        <v>2</v>
      </c>
      <c r="E20" s="14">
        <v>34.659999999999997</v>
      </c>
      <c r="F20" s="15">
        <f t="shared" si="0"/>
        <v>154.66</v>
      </c>
      <c r="G20" s="14">
        <v>0</v>
      </c>
      <c r="H20" s="14"/>
      <c r="I20" s="14">
        <f t="shared" si="1"/>
        <v>0</v>
      </c>
      <c r="J20" s="14">
        <f>F20+G20-H20</f>
        <v>154.66</v>
      </c>
      <c r="L20">
        <v>18</v>
      </c>
      <c r="M20" s="32">
        <v>22</v>
      </c>
      <c r="N20" s="32" t="s">
        <v>36</v>
      </c>
      <c r="O20" s="32" t="s">
        <v>92</v>
      </c>
      <c r="P20" s="32">
        <v>2</v>
      </c>
      <c r="Q20" s="32">
        <v>2.06</v>
      </c>
      <c r="R20" s="33">
        <v>122.06</v>
      </c>
      <c r="S20" s="32">
        <v>0</v>
      </c>
      <c r="T20" s="32"/>
      <c r="U20" s="32">
        <v>0</v>
      </c>
      <c r="V20" s="32">
        <v>122.06</v>
      </c>
    </row>
    <row r="21" spans="1:22" x14ac:dyDescent="0.2">
      <c r="A21" s="14">
        <f>Competitors!A21</f>
        <v>21</v>
      </c>
      <c r="B21" s="14" t="str">
        <f>Competitors!B21</f>
        <v>Rodes</v>
      </c>
      <c r="C21" s="14" t="str">
        <f>Competitors!C21</f>
        <v>Michael</v>
      </c>
      <c r="D21" s="14">
        <v>1</v>
      </c>
      <c r="E21" s="14">
        <v>54.62</v>
      </c>
      <c r="F21" s="15">
        <f t="shared" si="0"/>
        <v>114.62</v>
      </c>
      <c r="G21" s="14">
        <v>3</v>
      </c>
      <c r="H21" s="14"/>
      <c r="I21" s="14">
        <f t="shared" si="1"/>
        <v>-3</v>
      </c>
      <c r="J21" s="14">
        <f>F21+G21-H21</f>
        <v>117.62</v>
      </c>
      <c r="L21">
        <v>19</v>
      </c>
      <c r="M21" s="32">
        <v>29</v>
      </c>
      <c r="N21" s="32" t="s">
        <v>106</v>
      </c>
      <c r="O21" s="32" t="s">
        <v>97</v>
      </c>
      <c r="P21" s="32">
        <v>2</v>
      </c>
      <c r="Q21" s="32">
        <v>1.44</v>
      </c>
      <c r="R21" s="33">
        <v>121.44</v>
      </c>
      <c r="S21" s="32">
        <v>5</v>
      </c>
      <c r="T21" s="32"/>
      <c r="U21" s="32">
        <v>-5</v>
      </c>
      <c r="V21" s="32">
        <v>126.44</v>
      </c>
    </row>
    <row r="22" spans="1:22" x14ac:dyDescent="0.2">
      <c r="A22" s="14">
        <f>Competitors!A22</f>
        <v>22</v>
      </c>
      <c r="B22" s="14" t="str">
        <f>Competitors!B22</f>
        <v>Desantis</v>
      </c>
      <c r="C22" s="14" t="str">
        <f>Competitors!C22</f>
        <v>Jeffery</v>
      </c>
      <c r="D22" s="14">
        <v>2</v>
      </c>
      <c r="E22" s="14">
        <v>2.06</v>
      </c>
      <c r="F22" s="15">
        <f t="shared" si="0"/>
        <v>122.06</v>
      </c>
      <c r="G22" s="14">
        <v>0</v>
      </c>
      <c r="H22" s="14"/>
      <c r="I22" s="14">
        <f t="shared" si="1"/>
        <v>0</v>
      </c>
      <c r="J22" s="14">
        <f>F22+G22-H22</f>
        <v>122.06</v>
      </c>
      <c r="L22">
        <v>20</v>
      </c>
      <c r="M22" s="32">
        <v>12</v>
      </c>
      <c r="N22" s="32" t="s">
        <v>118</v>
      </c>
      <c r="O22" s="32" t="s">
        <v>85</v>
      </c>
      <c r="P22" s="32">
        <v>1</v>
      </c>
      <c r="Q22" s="32">
        <v>59.22</v>
      </c>
      <c r="R22" s="33">
        <v>119.22</v>
      </c>
      <c r="S22" s="32">
        <v>10</v>
      </c>
      <c r="T22" s="32"/>
      <c r="U22" s="32">
        <v>-10</v>
      </c>
      <c r="V22" s="32">
        <v>129.22</v>
      </c>
    </row>
    <row r="23" spans="1:22" x14ac:dyDescent="0.2">
      <c r="A23">
        <f>Competitors!A23</f>
        <v>23</v>
      </c>
      <c r="B23" t="str">
        <f>Competitors!B23</f>
        <v>Bethel</v>
      </c>
      <c r="C23" t="str">
        <f>Competitors!C23</f>
        <v>Jeremy</v>
      </c>
      <c r="D23">
        <v>2</v>
      </c>
      <c r="E23">
        <v>25.19</v>
      </c>
      <c r="F23" s="4">
        <f t="shared" si="0"/>
        <v>145.19</v>
      </c>
      <c r="G23">
        <v>21</v>
      </c>
      <c r="I23">
        <f t="shared" si="1"/>
        <v>-21</v>
      </c>
      <c r="J23">
        <f>F23+G23-H23</f>
        <v>166.19</v>
      </c>
      <c r="L23">
        <v>21</v>
      </c>
      <c r="M23" s="32">
        <v>16</v>
      </c>
      <c r="N23" s="32" t="s">
        <v>115</v>
      </c>
      <c r="O23" s="32" t="s">
        <v>37</v>
      </c>
      <c r="P23" s="32">
        <v>2</v>
      </c>
      <c r="Q23" s="32">
        <v>12.44</v>
      </c>
      <c r="R23" s="33">
        <v>132.44</v>
      </c>
      <c r="S23" s="32">
        <v>0</v>
      </c>
      <c r="T23" s="32"/>
      <c r="U23" s="32">
        <v>0</v>
      </c>
      <c r="V23" s="32">
        <v>132.44</v>
      </c>
    </row>
    <row r="24" spans="1:22" x14ac:dyDescent="0.2">
      <c r="A24" s="14">
        <f>Competitors!A24</f>
        <v>24</v>
      </c>
      <c r="B24" s="14" t="str">
        <f>Competitors!B24</f>
        <v>Smith</v>
      </c>
      <c r="C24" s="14" t="str">
        <f>Competitors!C24</f>
        <v>Joshua</v>
      </c>
      <c r="D24" s="14">
        <v>1</v>
      </c>
      <c r="E24" s="14">
        <v>35.18</v>
      </c>
      <c r="F24" s="15">
        <f t="shared" si="0"/>
        <v>95.18</v>
      </c>
      <c r="G24" s="14">
        <v>0</v>
      </c>
      <c r="H24" s="14"/>
      <c r="I24" s="14">
        <f t="shared" si="1"/>
        <v>0</v>
      </c>
      <c r="J24" s="14">
        <f>F24+G24-H24</f>
        <v>95.18</v>
      </c>
      <c r="L24">
        <v>22</v>
      </c>
      <c r="M24" s="32">
        <v>17</v>
      </c>
      <c r="N24" s="32" t="s">
        <v>114</v>
      </c>
      <c r="O24" s="32" t="s">
        <v>88</v>
      </c>
      <c r="P24" s="32">
        <v>2</v>
      </c>
      <c r="Q24" s="32">
        <v>14.37</v>
      </c>
      <c r="R24" s="33">
        <v>134.37</v>
      </c>
      <c r="S24" s="32">
        <v>0</v>
      </c>
      <c r="T24" s="32"/>
      <c r="U24" s="32">
        <v>0</v>
      </c>
      <c r="V24" s="32">
        <v>134.37</v>
      </c>
    </row>
    <row r="25" spans="1:22" x14ac:dyDescent="0.2">
      <c r="A25" s="14">
        <f>Competitors!A25</f>
        <v>25</v>
      </c>
      <c r="B25" s="14" t="str">
        <f>Competitors!B25</f>
        <v>Cummings</v>
      </c>
      <c r="C25" s="14" t="str">
        <f>Competitors!C25</f>
        <v>Rick</v>
      </c>
      <c r="D25" s="14">
        <v>1</v>
      </c>
      <c r="E25" s="14">
        <v>58.56</v>
      </c>
      <c r="F25" s="15">
        <f t="shared" si="0"/>
        <v>118.56</v>
      </c>
      <c r="G25" s="14">
        <v>0</v>
      </c>
      <c r="H25" s="14"/>
      <c r="I25" s="14">
        <f t="shared" si="1"/>
        <v>0</v>
      </c>
      <c r="J25" s="14">
        <f>F25+G25-H25</f>
        <v>118.56</v>
      </c>
      <c r="L25">
        <v>23</v>
      </c>
      <c r="M25" s="32">
        <v>9</v>
      </c>
      <c r="N25" s="32" t="s">
        <v>17</v>
      </c>
      <c r="O25" s="32" t="s">
        <v>83</v>
      </c>
      <c r="P25" s="32">
        <v>2</v>
      </c>
      <c r="Q25" s="32">
        <v>22.72</v>
      </c>
      <c r="R25" s="33">
        <v>142.72</v>
      </c>
      <c r="S25" s="32">
        <v>0</v>
      </c>
      <c r="T25" s="32"/>
      <c r="U25" s="32">
        <v>0</v>
      </c>
      <c r="V25" s="32">
        <v>142.72</v>
      </c>
    </row>
    <row r="26" spans="1:22" x14ac:dyDescent="0.2">
      <c r="A26" s="14">
        <f>Competitors!A26</f>
        <v>26</v>
      </c>
      <c r="B26" s="14" t="str">
        <f>Competitors!B26</f>
        <v>Blotz</v>
      </c>
      <c r="C26" s="14" t="str">
        <f>Competitors!C26</f>
        <v>Geoffrey</v>
      </c>
      <c r="D26" s="14">
        <v>1</v>
      </c>
      <c r="E26" s="14">
        <v>52.13</v>
      </c>
      <c r="F26" s="15">
        <f t="shared" si="0"/>
        <v>112.13</v>
      </c>
      <c r="G26" s="14">
        <v>36</v>
      </c>
      <c r="H26" s="14"/>
      <c r="I26" s="14">
        <f t="shared" si="1"/>
        <v>-36</v>
      </c>
      <c r="J26" s="14">
        <f>F26+G26-H26</f>
        <v>148.13</v>
      </c>
      <c r="L26">
        <v>24</v>
      </c>
      <c r="M26" s="32">
        <v>26</v>
      </c>
      <c r="N26" s="32" t="s">
        <v>108</v>
      </c>
      <c r="O26" s="32" t="s">
        <v>95</v>
      </c>
      <c r="P26" s="32">
        <v>1</v>
      </c>
      <c r="Q26" s="32">
        <v>52.13</v>
      </c>
      <c r="R26" s="33">
        <v>112.13</v>
      </c>
      <c r="S26" s="32">
        <v>36</v>
      </c>
      <c r="T26" s="32"/>
      <c r="U26" s="32">
        <v>-36</v>
      </c>
      <c r="V26" s="32">
        <v>148.13</v>
      </c>
    </row>
    <row r="27" spans="1:22" x14ac:dyDescent="0.2">
      <c r="A27" s="14">
        <f>Competitors!A27</f>
        <v>27</v>
      </c>
      <c r="B27" s="14" t="str">
        <f>Competitors!B27</f>
        <v>Briggs</v>
      </c>
      <c r="C27" s="14" t="str">
        <f>Competitors!C27</f>
        <v>Richard</v>
      </c>
      <c r="D27" s="14"/>
      <c r="E27" s="14"/>
      <c r="F27" s="15">
        <f t="shared" si="0"/>
        <v>0</v>
      </c>
      <c r="G27" s="14"/>
      <c r="H27" s="14"/>
      <c r="I27" s="14">
        <f t="shared" si="1"/>
        <v>0</v>
      </c>
      <c r="J27" s="14">
        <f>F27+G27-H27</f>
        <v>0</v>
      </c>
      <c r="L27">
        <v>25</v>
      </c>
      <c r="M27" s="32">
        <v>20</v>
      </c>
      <c r="N27" s="32" t="s">
        <v>111</v>
      </c>
      <c r="O27" s="32" t="s">
        <v>91</v>
      </c>
      <c r="P27" s="32">
        <v>2</v>
      </c>
      <c r="Q27" s="32">
        <v>34.659999999999997</v>
      </c>
      <c r="R27" s="33">
        <v>154.66</v>
      </c>
      <c r="S27" s="32">
        <v>0</v>
      </c>
      <c r="T27" s="32"/>
      <c r="U27" s="32">
        <v>0</v>
      </c>
      <c r="V27" s="32">
        <v>154.66</v>
      </c>
    </row>
    <row r="28" spans="1:22" x14ac:dyDescent="0.2">
      <c r="A28" s="14">
        <f>Competitors!A28</f>
        <v>28</v>
      </c>
      <c r="B28" s="14" t="str">
        <f>Competitors!B28</f>
        <v>Tim</v>
      </c>
      <c r="C28" s="14" t="str">
        <f>Competitors!C28</f>
        <v>Kevin</v>
      </c>
      <c r="D28" s="14">
        <v>2</v>
      </c>
      <c r="E28" s="14">
        <v>41.93</v>
      </c>
      <c r="F28" s="15">
        <f t="shared" si="0"/>
        <v>161.93</v>
      </c>
      <c r="G28" s="14">
        <v>0</v>
      </c>
      <c r="H28" s="14"/>
      <c r="I28" s="14">
        <f t="shared" si="1"/>
        <v>0</v>
      </c>
      <c r="J28" s="14">
        <f>F28+G28-H28</f>
        <v>161.93</v>
      </c>
      <c r="L28">
        <v>26</v>
      </c>
      <c r="M28" s="32">
        <v>28</v>
      </c>
      <c r="N28" s="32" t="s">
        <v>16</v>
      </c>
      <c r="O28" s="32" t="s">
        <v>96</v>
      </c>
      <c r="P28" s="32">
        <v>2</v>
      </c>
      <c r="Q28" s="32">
        <v>41.93</v>
      </c>
      <c r="R28" s="33">
        <v>161.93</v>
      </c>
      <c r="S28" s="32">
        <v>0</v>
      </c>
      <c r="T28" s="32"/>
      <c r="U28" s="32">
        <v>0</v>
      </c>
      <c r="V28" s="32">
        <v>161.93</v>
      </c>
    </row>
    <row r="29" spans="1:22" x14ac:dyDescent="0.2">
      <c r="A29" s="14">
        <f>Competitors!A29</f>
        <v>29</v>
      </c>
      <c r="B29" s="14" t="str">
        <f>Competitors!B29</f>
        <v>McKoy</v>
      </c>
      <c r="C29" s="14" t="str">
        <f>Competitors!C29</f>
        <v>Mikell</v>
      </c>
      <c r="D29" s="14">
        <v>2</v>
      </c>
      <c r="E29" s="14">
        <v>1.44</v>
      </c>
      <c r="F29" s="15">
        <f t="shared" si="0"/>
        <v>121.44</v>
      </c>
      <c r="G29" s="14">
        <v>5</v>
      </c>
      <c r="H29" s="14"/>
      <c r="I29" s="14">
        <f t="shared" si="1"/>
        <v>-5</v>
      </c>
      <c r="J29" s="14">
        <f>F29+G29-H29</f>
        <v>126.44</v>
      </c>
      <c r="R29" s="4"/>
    </row>
    <row r="30" spans="1:22" x14ac:dyDescent="0.2">
      <c r="A30" s="16">
        <f>Competitors!A30</f>
        <v>30</v>
      </c>
      <c r="B30" s="16" t="str">
        <f>Competitors!B30</f>
        <v>Fagan</v>
      </c>
      <c r="C30" s="16" t="str">
        <f>Competitors!C30</f>
        <v>Charlie</v>
      </c>
      <c r="D30" s="16">
        <v>1</v>
      </c>
      <c r="E30" s="16">
        <v>33.130000000000003</v>
      </c>
      <c r="F30" s="17">
        <f t="shared" si="0"/>
        <v>93.13</v>
      </c>
      <c r="G30" s="16">
        <v>3</v>
      </c>
      <c r="H30" s="16"/>
      <c r="I30" s="16">
        <f t="shared" si="1"/>
        <v>-3</v>
      </c>
      <c r="J30" s="16">
        <f>F30+G30-H30</f>
        <v>96.13</v>
      </c>
      <c r="R30" s="4"/>
    </row>
    <row r="31" spans="1:22" x14ac:dyDescent="0.2">
      <c r="A31">
        <f>Competitors!A31</f>
        <v>31</v>
      </c>
      <c r="B31" t="str">
        <f>Competitors!B31</f>
        <v>Steele</v>
      </c>
      <c r="C31" t="str">
        <f>Competitors!C31</f>
        <v>Thomas</v>
      </c>
      <c r="D31">
        <v>2</v>
      </c>
      <c r="E31">
        <v>58.53</v>
      </c>
      <c r="F31" s="4">
        <f t="shared" si="0"/>
        <v>178.53</v>
      </c>
      <c r="G31">
        <v>22</v>
      </c>
      <c r="I31">
        <f t="shared" si="1"/>
        <v>-22</v>
      </c>
      <c r="J31">
        <f>F31+G31-H31</f>
        <v>200.53</v>
      </c>
      <c r="R31" s="4"/>
    </row>
    <row r="32" spans="1:22" x14ac:dyDescent="0.2">
      <c r="A32" s="14">
        <f>Competitors!A32</f>
        <v>32</v>
      </c>
      <c r="B32" s="14" t="str">
        <f>Competitors!B32</f>
        <v>Barrett</v>
      </c>
      <c r="C32" s="14" t="str">
        <f>Competitors!C32</f>
        <v>Scott</v>
      </c>
      <c r="D32" s="14">
        <v>1</v>
      </c>
      <c r="E32" s="14">
        <v>47.65</v>
      </c>
      <c r="F32" s="15">
        <f t="shared" si="0"/>
        <v>107.65</v>
      </c>
      <c r="G32" s="14">
        <v>0</v>
      </c>
      <c r="H32" s="14"/>
      <c r="I32" s="14">
        <f t="shared" si="1"/>
        <v>0</v>
      </c>
      <c r="J32" s="14">
        <f>F32+G32-H32</f>
        <v>107.65</v>
      </c>
      <c r="R32" s="4"/>
    </row>
    <row r="33" spans="1:18" x14ac:dyDescent="0.2">
      <c r="A33" s="14">
        <f>Competitors!A33</f>
        <v>33</v>
      </c>
      <c r="B33" s="14" t="str">
        <f>Competitors!B33</f>
        <v>Cail</v>
      </c>
      <c r="C33" s="14" t="str">
        <f>Competitors!C33</f>
        <v>Jody</v>
      </c>
      <c r="D33" s="14">
        <v>1</v>
      </c>
      <c r="E33" s="14">
        <v>41.53</v>
      </c>
      <c r="F33" s="15">
        <f t="shared" si="0"/>
        <v>101.53</v>
      </c>
      <c r="G33" s="14">
        <v>0</v>
      </c>
      <c r="H33" s="14"/>
      <c r="I33" s="14">
        <f t="shared" si="1"/>
        <v>0</v>
      </c>
      <c r="J33" s="14">
        <f>F33+G33-H33</f>
        <v>101.53</v>
      </c>
      <c r="R33" s="4"/>
    </row>
    <row r="34" spans="1:18" x14ac:dyDescent="0.2">
      <c r="A34" s="14">
        <f>Competitors!A34</f>
        <v>34</v>
      </c>
      <c r="B34" s="14" t="str">
        <f>Competitors!B34</f>
        <v>Bailey</v>
      </c>
      <c r="C34" s="14" t="str">
        <f>Competitors!C34</f>
        <v>Ryan</v>
      </c>
      <c r="D34" s="14">
        <v>1</v>
      </c>
      <c r="E34" s="14">
        <v>43.28</v>
      </c>
      <c r="F34" s="15">
        <f t="shared" si="0"/>
        <v>103.28</v>
      </c>
      <c r="G34" s="14">
        <v>0</v>
      </c>
      <c r="H34" s="14"/>
      <c r="I34" s="14">
        <f t="shared" si="1"/>
        <v>0</v>
      </c>
      <c r="J34" s="14">
        <f>F34+G34-H34</f>
        <v>103.28</v>
      </c>
      <c r="R34" s="4"/>
    </row>
    <row r="35" spans="1:18" x14ac:dyDescent="0.2">
      <c r="A35" s="14">
        <f>Competitors!A35</f>
        <v>35</v>
      </c>
      <c r="B35" s="14" t="str">
        <f>Competitors!B35</f>
        <v>Hernandez</v>
      </c>
      <c r="C35" s="14" t="str">
        <f>Competitors!C35</f>
        <v>Bernabe</v>
      </c>
      <c r="D35" s="14">
        <v>1</v>
      </c>
      <c r="E35" s="14">
        <v>57.94</v>
      </c>
      <c r="F35" s="15">
        <f t="shared" si="0"/>
        <v>117.94</v>
      </c>
      <c r="G35" s="14">
        <v>0</v>
      </c>
      <c r="H35" s="14"/>
      <c r="I35" s="14">
        <f t="shared" si="1"/>
        <v>0</v>
      </c>
      <c r="J35" s="14">
        <f>F35+G35-H35</f>
        <v>117.94</v>
      </c>
      <c r="R35" s="4"/>
    </row>
    <row r="36" spans="1:18" x14ac:dyDescent="0.2">
      <c r="A36" s="14">
        <f>Competitors!A36</f>
        <v>36</v>
      </c>
      <c r="B36" s="14" t="str">
        <f>Competitors!B36</f>
        <v>Glover</v>
      </c>
      <c r="C36" s="14" t="str">
        <f>Competitors!C36</f>
        <v>Jason</v>
      </c>
      <c r="D36" s="14">
        <v>1</v>
      </c>
      <c r="E36" s="14">
        <v>52.31</v>
      </c>
      <c r="F36" s="15">
        <f t="shared" si="0"/>
        <v>112.31</v>
      </c>
      <c r="G36" s="14">
        <v>0</v>
      </c>
      <c r="H36" s="14"/>
      <c r="I36" s="14">
        <f t="shared" si="1"/>
        <v>0</v>
      </c>
      <c r="J36" s="14">
        <f>F36+G36-H36</f>
        <v>112.31</v>
      </c>
      <c r="R36" s="4"/>
    </row>
  </sheetData>
  <sheetProtection sort="0"/>
  <protectedRanges>
    <protectedRange password="CC1A" sqref="F2:G36" name="Score"/>
  </protectedRanges>
  <mergeCells count="2">
    <mergeCell ref="B1:C1"/>
    <mergeCell ref="N1:O1"/>
  </mergeCells>
  <phoneticPr fontId="1" type="noConversion"/>
  <pageMargins left="0.75" right="0.75" top="1" bottom="1" header="0.5" footer="0.5"/>
  <pageSetup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14" bestFit="1" customWidth="1"/>
    <col min="4" max="4" width="47.140625" customWidth="1"/>
  </cols>
  <sheetData>
    <row r="1" spans="1:4" x14ac:dyDescent="0.2">
      <c r="A1" s="36" t="s">
        <v>65</v>
      </c>
      <c r="B1" s="36"/>
      <c r="C1" s="36"/>
      <c r="D1" s="36"/>
    </row>
    <row r="2" spans="1:4" x14ac:dyDescent="0.2">
      <c r="A2" s="9" t="s">
        <v>2</v>
      </c>
      <c r="B2" s="9" t="s">
        <v>14</v>
      </c>
      <c r="C2" s="9" t="s">
        <v>62</v>
      </c>
      <c r="D2" s="9" t="s">
        <v>1</v>
      </c>
    </row>
    <row r="3" spans="1:4" x14ac:dyDescent="0.2">
      <c r="A3" s="11">
        <v>6</v>
      </c>
      <c r="B3" s="10">
        <f>'Total Scores'!G3+'Total Scores'!G24+'Total Scores'!G25+'Total Scores'!G30</f>
        <v>945.03</v>
      </c>
      <c r="C3" s="11">
        <v>1</v>
      </c>
      <c r="D3" s="10" t="s">
        <v>144</v>
      </c>
    </row>
    <row r="4" spans="1:4" x14ac:dyDescent="0.2">
      <c r="A4" s="11">
        <v>2</v>
      </c>
      <c r="B4" s="10">
        <f>'Total Scores'!G14+'Total Scores'!G19+'Total Scores'!G20+'Total Scores'!G23</f>
        <v>1010.2</v>
      </c>
      <c r="C4" s="11">
        <v>2</v>
      </c>
      <c r="D4" s="10" t="s">
        <v>142</v>
      </c>
    </row>
    <row r="5" spans="1:4" x14ac:dyDescent="0.2">
      <c r="A5" s="11">
        <v>3</v>
      </c>
      <c r="B5" s="10">
        <f>'Total Scores'!G9+'Total Scores'!G13+'Total Scores'!G21+'Total Scores'!G32</f>
        <v>1016.9599999999999</v>
      </c>
      <c r="C5" s="11">
        <v>3</v>
      </c>
      <c r="D5" s="10" t="s">
        <v>129</v>
      </c>
    </row>
    <row r="6" spans="1:4" x14ac:dyDescent="0.2">
      <c r="A6" s="11">
        <v>5</v>
      </c>
      <c r="B6" s="10">
        <f>'Total Scores'!G4+'Total Scores'!G10+'Total Scores'!G17+'Total Scores'!G22</f>
        <v>1020.78</v>
      </c>
      <c r="C6" s="11">
        <v>4</v>
      </c>
      <c r="D6" s="10" t="s">
        <v>143</v>
      </c>
    </row>
    <row r="7" spans="1:4" x14ac:dyDescent="0.2">
      <c r="A7" s="11">
        <v>9</v>
      </c>
      <c r="B7" s="10">
        <f>'Total Scores'!G6+'Total Scores'!G8+'Total Scores'!G34+'Total Scores'!G35</f>
        <v>1072.26</v>
      </c>
      <c r="C7" s="11">
        <v>5</v>
      </c>
      <c r="D7" s="10" t="s">
        <v>148</v>
      </c>
    </row>
    <row r="8" spans="1:4" x14ac:dyDescent="0.2">
      <c r="A8" s="11">
        <v>4</v>
      </c>
      <c r="B8" s="10">
        <f>'Total Scores'!G5+'Total Scores'!G12+'Total Scores'!G36+'Total Scores'!G28</f>
        <v>1140.1699999999998</v>
      </c>
      <c r="C8" s="11">
        <v>6</v>
      </c>
      <c r="D8" s="10" t="s">
        <v>135</v>
      </c>
    </row>
    <row r="9" spans="1:4" x14ac:dyDescent="0.2">
      <c r="A9" s="11">
        <v>1</v>
      </c>
      <c r="B9" s="10">
        <f>'Total Scores'!G11+'Total Scores'!G15+'Total Scores'!G16+'Total Scores'!G18</f>
        <v>1174.6499999999999</v>
      </c>
      <c r="C9" s="11">
        <v>7</v>
      </c>
      <c r="D9" s="10" t="s">
        <v>130</v>
      </c>
    </row>
    <row r="10" spans="1:4" x14ac:dyDescent="0.2">
      <c r="A10" s="11"/>
      <c r="B10" s="10"/>
      <c r="C10" s="11"/>
      <c r="D10" s="10"/>
    </row>
    <row r="11" spans="1:4" x14ac:dyDescent="0.2">
      <c r="A11" s="11"/>
      <c r="B11" s="10"/>
      <c r="C11" s="11"/>
      <c r="D11" s="10"/>
    </row>
    <row r="12" spans="1:4" x14ac:dyDescent="0.2">
      <c r="A12" s="11"/>
      <c r="B12" s="10"/>
      <c r="C12" s="11"/>
      <c r="D12" s="10"/>
    </row>
    <row r="13" spans="1:4" x14ac:dyDescent="0.2">
      <c r="A13" s="11"/>
      <c r="B13" s="10"/>
      <c r="C13" s="11"/>
      <c r="D13" s="10"/>
    </row>
    <row r="14" spans="1:4" x14ac:dyDescent="0.2">
      <c r="A14" s="11"/>
      <c r="B14" s="10"/>
      <c r="C14" s="11"/>
      <c r="D14" s="10"/>
    </row>
    <row r="16" spans="1:4" x14ac:dyDescent="0.2">
      <c r="A16" s="36" t="s">
        <v>66</v>
      </c>
      <c r="B16" s="36"/>
      <c r="C16" s="36"/>
      <c r="D16" s="36"/>
    </row>
    <row r="17" spans="1:4" x14ac:dyDescent="0.2">
      <c r="A17" s="9"/>
      <c r="B17" s="9" t="s">
        <v>62</v>
      </c>
      <c r="C17" s="9" t="s">
        <v>61</v>
      </c>
      <c r="D17" s="9" t="s">
        <v>1</v>
      </c>
    </row>
    <row r="18" spans="1:4" x14ac:dyDescent="0.2">
      <c r="A18" s="11">
        <v>3</v>
      </c>
      <c r="B18" s="10">
        <v>1</v>
      </c>
      <c r="C18" s="18" t="s">
        <v>131</v>
      </c>
      <c r="D18" s="10" t="s">
        <v>129</v>
      </c>
    </row>
    <row r="19" spans="1:4" x14ac:dyDescent="0.2">
      <c r="A19" s="11">
        <v>1</v>
      </c>
      <c r="B19" s="10">
        <v>2</v>
      </c>
      <c r="C19" s="19" t="s">
        <v>132</v>
      </c>
      <c r="D19" s="10" t="s">
        <v>130</v>
      </c>
    </row>
    <row r="20" spans="1:4" x14ac:dyDescent="0.2">
      <c r="A20" s="20" t="s">
        <v>141</v>
      </c>
      <c r="B20" s="10">
        <v>3</v>
      </c>
      <c r="C20" s="21" t="s">
        <v>134</v>
      </c>
      <c r="D20" s="12" t="s">
        <v>133</v>
      </c>
    </row>
    <row r="21" spans="1:4" x14ac:dyDescent="0.2">
      <c r="A21" s="11">
        <v>4</v>
      </c>
      <c r="B21" s="10">
        <v>4</v>
      </c>
      <c r="C21" s="21" t="s">
        <v>136</v>
      </c>
      <c r="D21" s="12" t="s">
        <v>135</v>
      </c>
    </row>
    <row r="22" spans="1:4" x14ac:dyDescent="0.2">
      <c r="A22" s="11">
        <v>5</v>
      </c>
      <c r="B22" s="10">
        <v>5</v>
      </c>
      <c r="C22" s="21" t="s">
        <v>138</v>
      </c>
      <c r="D22" s="12" t="s">
        <v>137</v>
      </c>
    </row>
    <row r="23" spans="1:4" x14ac:dyDescent="0.2">
      <c r="A23" s="11">
        <v>6</v>
      </c>
      <c r="B23" s="10">
        <v>6</v>
      </c>
      <c r="C23" s="21" t="s">
        <v>140</v>
      </c>
      <c r="D23" s="12" t="s">
        <v>139</v>
      </c>
    </row>
    <row r="24" spans="1:4" x14ac:dyDescent="0.2">
      <c r="A24" s="11"/>
      <c r="B24" s="10"/>
      <c r="C24" s="11"/>
      <c r="D24" s="10"/>
    </row>
    <row r="25" spans="1:4" x14ac:dyDescent="0.2">
      <c r="A25" s="11"/>
      <c r="B25" s="10"/>
      <c r="C25" s="11"/>
      <c r="D25" s="10"/>
    </row>
    <row r="26" spans="1:4" x14ac:dyDescent="0.2">
      <c r="A26" s="11"/>
      <c r="B26" s="10"/>
      <c r="C26" s="11"/>
      <c r="D26" s="10"/>
    </row>
  </sheetData>
  <sheetProtection sort="0"/>
  <sortState ref="A3:D9">
    <sortCondition ref="B3:B9"/>
  </sortState>
  <mergeCells count="2">
    <mergeCell ref="A1:D1"/>
    <mergeCell ref="A16:D16"/>
  </mergeCells>
  <phoneticPr fontId="1" type="noConversion"/>
  <printOptions horizontalCentered="1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"/>
  <sheetViews>
    <sheetView zoomScaleNormal="100" workbookViewId="0">
      <selection activeCell="A25" sqref="A25"/>
    </sheetView>
  </sheetViews>
  <sheetFormatPr defaultRowHeight="12.75" x14ac:dyDescent="0.2"/>
  <cols>
    <col min="2" max="2" width="10.42578125" style="11" bestFit="1" customWidth="1"/>
    <col min="3" max="3" width="11.85546875" style="10" bestFit="1" customWidth="1"/>
    <col min="4" max="4" width="14" style="10" bestFit="1" customWidth="1"/>
    <col min="5" max="5" width="23.7109375" style="10" bestFit="1" customWidth="1"/>
    <col min="6" max="6" width="17.85546875" style="13" customWidth="1"/>
    <col min="7" max="7" width="19.140625" style="10" bestFit="1" customWidth="1"/>
    <col min="8" max="8" width="22.7109375" style="10" bestFit="1" customWidth="1"/>
    <col min="9" max="9" width="16" bestFit="1" customWidth="1"/>
    <col min="11" max="11" width="16" bestFit="1" customWidth="1"/>
    <col min="12" max="12" width="11.140625" bestFit="1" customWidth="1"/>
    <col min="13" max="13" width="23.7109375" bestFit="1" customWidth="1"/>
    <col min="16" max="16" width="16" bestFit="1" customWidth="1"/>
    <col min="17" max="17" width="15.140625" style="30" bestFit="1" customWidth="1"/>
  </cols>
  <sheetData>
    <row r="1" spans="1:18" ht="15.75" x14ac:dyDescent="0.25">
      <c r="A1" s="37" t="s">
        <v>147</v>
      </c>
      <c r="B1" s="37"/>
      <c r="C1" s="37"/>
      <c r="D1" s="37"/>
      <c r="E1" s="37"/>
      <c r="F1" s="37"/>
      <c r="G1" s="37"/>
      <c r="H1" s="37"/>
      <c r="I1" s="27"/>
    </row>
    <row r="2" spans="1:18" s="3" customFormat="1" x14ac:dyDescent="0.2">
      <c r="A2" s="9" t="s">
        <v>62</v>
      </c>
      <c r="B2" s="9" t="s">
        <v>11</v>
      </c>
      <c r="C2" s="9" t="s">
        <v>49</v>
      </c>
      <c r="D2" s="9" t="s">
        <v>50</v>
      </c>
      <c r="E2" s="9" t="s">
        <v>15</v>
      </c>
      <c r="F2" s="28" t="s">
        <v>146</v>
      </c>
      <c r="G2" s="9" t="s">
        <v>5</v>
      </c>
      <c r="H2" s="9" t="s">
        <v>145</v>
      </c>
      <c r="I2" s="29" t="s">
        <v>151</v>
      </c>
      <c r="J2" s="3" t="s">
        <v>11</v>
      </c>
      <c r="K2" s="3" t="s">
        <v>0</v>
      </c>
      <c r="M2" s="3" t="s">
        <v>15</v>
      </c>
      <c r="N2" s="3" t="s">
        <v>12</v>
      </c>
      <c r="O2" s="3" t="s">
        <v>13</v>
      </c>
      <c r="P2" s="3" t="s">
        <v>5</v>
      </c>
      <c r="Q2" s="31" t="s">
        <v>146</v>
      </c>
      <c r="R2" s="29" t="s">
        <v>61</v>
      </c>
    </row>
    <row r="3" spans="1:18" x14ac:dyDescent="0.2">
      <c r="A3" s="10">
        <v>1</v>
      </c>
      <c r="B3" s="11">
        <v>30</v>
      </c>
      <c r="C3" s="10" t="s">
        <v>105</v>
      </c>
      <c r="D3" s="10" t="s">
        <v>98</v>
      </c>
      <c r="E3" s="10" t="s">
        <v>67</v>
      </c>
      <c r="F3" s="13">
        <v>96.13</v>
      </c>
      <c r="G3" s="10">
        <v>217.72</v>
      </c>
      <c r="H3" s="10">
        <f t="shared" ref="H3:H28" si="0">F3+G3</f>
        <v>313.85000000000002</v>
      </c>
      <c r="I3">
        <v>1</v>
      </c>
      <c r="J3">
        <v>30</v>
      </c>
      <c r="K3" t="s">
        <v>105</v>
      </c>
      <c r="L3" t="s">
        <v>98</v>
      </c>
      <c r="M3" t="s">
        <v>67</v>
      </c>
      <c r="N3">
        <v>6</v>
      </c>
      <c r="O3">
        <v>3</v>
      </c>
      <c r="P3">
        <v>217.72</v>
      </c>
      <c r="Q3" s="30">
        <v>96.13</v>
      </c>
      <c r="R3">
        <f t="shared" ref="R3:R28" si="1">P3+Q3</f>
        <v>313.85000000000002</v>
      </c>
    </row>
    <row r="4" spans="1:18" x14ac:dyDescent="0.2">
      <c r="A4" s="10">
        <v>2</v>
      </c>
      <c r="B4" s="11">
        <v>6</v>
      </c>
      <c r="C4" s="10" t="s">
        <v>122</v>
      </c>
      <c r="D4" s="10" t="s">
        <v>81</v>
      </c>
      <c r="E4" s="10" t="s">
        <v>70</v>
      </c>
      <c r="F4" s="13">
        <v>93.32</v>
      </c>
      <c r="G4" s="10">
        <v>230.52999999999997</v>
      </c>
      <c r="H4" s="10">
        <f t="shared" si="0"/>
        <v>323.84999999999997</v>
      </c>
      <c r="I4">
        <v>2</v>
      </c>
      <c r="J4">
        <v>6</v>
      </c>
      <c r="K4" t="s">
        <v>122</v>
      </c>
      <c r="L4" t="s">
        <v>81</v>
      </c>
      <c r="M4" t="s">
        <v>70</v>
      </c>
      <c r="N4">
        <v>9</v>
      </c>
      <c r="O4">
        <v>3</v>
      </c>
      <c r="P4">
        <v>230.52999999999997</v>
      </c>
      <c r="Q4" s="30">
        <v>98.32</v>
      </c>
      <c r="R4">
        <f t="shared" si="1"/>
        <v>328.84999999999997</v>
      </c>
    </row>
    <row r="5" spans="1:18" x14ac:dyDescent="0.2">
      <c r="A5" s="10">
        <v>3</v>
      </c>
      <c r="B5" s="11">
        <v>19</v>
      </c>
      <c r="C5" s="10" t="s">
        <v>112</v>
      </c>
      <c r="D5" s="10" t="s">
        <v>90</v>
      </c>
      <c r="E5" s="10" t="s">
        <v>74</v>
      </c>
      <c r="F5" s="13">
        <v>98.22</v>
      </c>
      <c r="G5" s="10">
        <v>228.31</v>
      </c>
      <c r="H5" s="10">
        <f t="shared" si="0"/>
        <v>326.52999999999997</v>
      </c>
      <c r="I5">
        <v>3</v>
      </c>
      <c r="J5">
        <v>19</v>
      </c>
      <c r="K5" t="s">
        <v>112</v>
      </c>
      <c r="L5" t="s">
        <v>90</v>
      </c>
      <c r="M5" t="s">
        <v>74</v>
      </c>
      <c r="N5">
        <v>2</v>
      </c>
      <c r="O5">
        <v>2</v>
      </c>
      <c r="P5">
        <v>228.31</v>
      </c>
      <c r="Q5" s="30">
        <v>103.22</v>
      </c>
      <c r="R5">
        <f t="shared" si="1"/>
        <v>331.53</v>
      </c>
    </row>
    <row r="6" spans="1:18" x14ac:dyDescent="0.2">
      <c r="A6" s="10">
        <v>4</v>
      </c>
      <c r="B6" s="11">
        <v>25</v>
      </c>
      <c r="C6" s="10" t="s">
        <v>109</v>
      </c>
      <c r="D6" s="10" t="s">
        <v>94</v>
      </c>
      <c r="E6" s="10" t="s">
        <v>67</v>
      </c>
      <c r="F6" s="13">
        <v>113.56</v>
      </c>
      <c r="G6" s="10">
        <v>227.19</v>
      </c>
      <c r="H6" s="10">
        <f t="shared" si="0"/>
        <v>340.75</v>
      </c>
      <c r="I6">
        <v>4</v>
      </c>
      <c r="J6">
        <v>25</v>
      </c>
      <c r="K6" t="s">
        <v>109</v>
      </c>
      <c r="L6" t="s">
        <v>94</v>
      </c>
      <c r="M6" t="s">
        <v>67</v>
      </c>
      <c r="N6">
        <v>6</v>
      </c>
      <c r="O6">
        <v>3</v>
      </c>
      <c r="P6">
        <v>227.19</v>
      </c>
      <c r="Q6" s="30">
        <v>118.56</v>
      </c>
      <c r="R6">
        <f t="shared" si="1"/>
        <v>345.75</v>
      </c>
    </row>
    <row r="7" spans="1:18" x14ac:dyDescent="0.2">
      <c r="A7" s="10">
        <v>5</v>
      </c>
      <c r="B7" s="11">
        <v>33</v>
      </c>
      <c r="C7" s="10" t="s">
        <v>42</v>
      </c>
      <c r="D7" s="10" t="s">
        <v>43</v>
      </c>
      <c r="E7" s="10" t="s">
        <v>76</v>
      </c>
      <c r="F7" s="13">
        <v>96.53</v>
      </c>
      <c r="G7" s="10">
        <v>254.87</v>
      </c>
      <c r="H7" s="10">
        <f t="shared" si="0"/>
        <v>351.4</v>
      </c>
      <c r="I7">
        <v>5</v>
      </c>
      <c r="J7">
        <v>33</v>
      </c>
      <c r="K7" t="s">
        <v>42</v>
      </c>
      <c r="L7" t="s">
        <v>43</v>
      </c>
      <c r="M7" t="s">
        <v>76</v>
      </c>
      <c r="N7">
        <v>8</v>
      </c>
      <c r="O7">
        <v>2</v>
      </c>
      <c r="P7">
        <v>254.87</v>
      </c>
      <c r="Q7" s="30">
        <v>101.53</v>
      </c>
      <c r="R7">
        <f t="shared" si="1"/>
        <v>356.4</v>
      </c>
    </row>
    <row r="8" spans="1:18" x14ac:dyDescent="0.2">
      <c r="A8" s="10">
        <v>6</v>
      </c>
      <c r="B8" s="11">
        <v>36</v>
      </c>
      <c r="C8" s="10" t="s">
        <v>101</v>
      </c>
      <c r="D8" s="10" t="s">
        <v>88</v>
      </c>
      <c r="E8" s="10" t="s">
        <v>69</v>
      </c>
      <c r="F8" s="13">
        <v>107.31</v>
      </c>
      <c r="G8" s="10">
        <v>247.06</v>
      </c>
      <c r="H8" s="10">
        <f t="shared" si="0"/>
        <v>354.37</v>
      </c>
      <c r="I8">
        <v>6</v>
      </c>
      <c r="J8">
        <v>36</v>
      </c>
      <c r="K8" t="s">
        <v>101</v>
      </c>
      <c r="L8" t="s">
        <v>88</v>
      </c>
      <c r="M8" t="s">
        <v>69</v>
      </c>
      <c r="N8">
        <v>4</v>
      </c>
      <c r="O8">
        <v>1</v>
      </c>
      <c r="P8">
        <v>247.06</v>
      </c>
      <c r="Q8" s="30">
        <v>112.31</v>
      </c>
      <c r="R8">
        <f t="shared" si="1"/>
        <v>359.37</v>
      </c>
    </row>
    <row r="9" spans="1:18" x14ac:dyDescent="0.2">
      <c r="A9" s="10">
        <v>7</v>
      </c>
      <c r="B9" s="11">
        <v>13</v>
      </c>
      <c r="C9" s="10" t="s">
        <v>39</v>
      </c>
      <c r="D9" s="10" t="s">
        <v>40</v>
      </c>
      <c r="E9" s="10" t="s">
        <v>71</v>
      </c>
      <c r="F9" s="13">
        <v>114.65</v>
      </c>
      <c r="G9" s="10">
        <v>239.85</v>
      </c>
      <c r="H9" s="10">
        <f t="shared" si="0"/>
        <v>354.5</v>
      </c>
      <c r="I9">
        <v>7</v>
      </c>
      <c r="J9">
        <v>13</v>
      </c>
      <c r="K9" t="s">
        <v>39</v>
      </c>
      <c r="L9" t="s">
        <v>40</v>
      </c>
      <c r="M9" t="s">
        <v>71</v>
      </c>
      <c r="N9">
        <v>3</v>
      </c>
      <c r="O9">
        <v>2</v>
      </c>
      <c r="P9">
        <v>239.85</v>
      </c>
      <c r="Q9" s="30">
        <v>119.65</v>
      </c>
      <c r="R9">
        <f t="shared" si="1"/>
        <v>359.5</v>
      </c>
    </row>
    <row r="10" spans="1:18" x14ac:dyDescent="0.2">
      <c r="A10" s="10">
        <v>8</v>
      </c>
      <c r="B10" s="11">
        <v>10</v>
      </c>
      <c r="C10" s="10" t="s">
        <v>32</v>
      </c>
      <c r="D10" s="10" t="s">
        <v>33</v>
      </c>
      <c r="E10" s="10" t="s">
        <v>68</v>
      </c>
      <c r="F10" s="13">
        <v>106.47</v>
      </c>
      <c r="G10" s="10">
        <v>253.94</v>
      </c>
      <c r="H10" s="10">
        <f t="shared" si="0"/>
        <v>360.40999999999997</v>
      </c>
      <c r="I10">
        <v>8</v>
      </c>
      <c r="J10">
        <v>10</v>
      </c>
      <c r="K10" t="s">
        <v>32</v>
      </c>
      <c r="L10" t="s">
        <v>33</v>
      </c>
      <c r="M10" t="s">
        <v>68</v>
      </c>
      <c r="N10">
        <v>5</v>
      </c>
      <c r="O10">
        <v>1</v>
      </c>
      <c r="P10">
        <v>253.94</v>
      </c>
      <c r="Q10" s="30">
        <v>111.47</v>
      </c>
      <c r="R10">
        <f t="shared" si="1"/>
        <v>365.40999999999997</v>
      </c>
    </row>
    <row r="11" spans="1:18" x14ac:dyDescent="0.2">
      <c r="A11" s="10">
        <v>9</v>
      </c>
      <c r="B11" s="11">
        <v>32</v>
      </c>
      <c r="C11" s="10" t="s">
        <v>31</v>
      </c>
      <c r="D11" s="10" t="s">
        <v>18</v>
      </c>
      <c r="E11" s="10" t="s">
        <v>71</v>
      </c>
      <c r="F11" s="13">
        <v>102.65</v>
      </c>
      <c r="G11" s="10">
        <v>266.38</v>
      </c>
      <c r="H11" s="10">
        <f t="shared" si="0"/>
        <v>369.03</v>
      </c>
      <c r="I11">
        <v>9</v>
      </c>
      <c r="J11">
        <v>32</v>
      </c>
      <c r="K11" t="s">
        <v>31</v>
      </c>
      <c r="L11" t="s">
        <v>18</v>
      </c>
      <c r="M11" t="s">
        <v>71</v>
      </c>
      <c r="N11">
        <v>3</v>
      </c>
      <c r="O11">
        <v>2</v>
      </c>
      <c r="P11">
        <v>266.38</v>
      </c>
      <c r="Q11" s="30">
        <v>107.65</v>
      </c>
      <c r="R11">
        <f t="shared" si="1"/>
        <v>374.03</v>
      </c>
    </row>
    <row r="12" spans="1:18" x14ac:dyDescent="0.2">
      <c r="A12" s="10">
        <v>10</v>
      </c>
      <c r="B12" s="11">
        <v>22</v>
      </c>
      <c r="C12" s="10" t="s">
        <v>36</v>
      </c>
      <c r="D12" s="10" t="s">
        <v>92</v>
      </c>
      <c r="E12" s="10" t="s">
        <v>68</v>
      </c>
      <c r="F12" s="13">
        <v>117.06</v>
      </c>
      <c r="G12" s="10">
        <v>254.68</v>
      </c>
      <c r="H12" s="10">
        <f t="shared" si="0"/>
        <v>371.74</v>
      </c>
      <c r="I12">
        <v>10</v>
      </c>
      <c r="J12">
        <v>12</v>
      </c>
      <c r="K12" t="s">
        <v>118</v>
      </c>
      <c r="L12" t="s">
        <v>85</v>
      </c>
      <c r="M12" t="s">
        <v>69</v>
      </c>
      <c r="N12">
        <v>4</v>
      </c>
      <c r="O12">
        <v>1</v>
      </c>
      <c r="P12">
        <v>244.82</v>
      </c>
      <c r="Q12" s="30">
        <v>129.22</v>
      </c>
      <c r="R12">
        <f t="shared" si="1"/>
        <v>374.03999999999996</v>
      </c>
    </row>
    <row r="13" spans="1:18" x14ac:dyDescent="0.2">
      <c r="A13" s="10">
        <v>11</v>
      </c>
      <c r="B13" s="11">
        <v>14</v>
      </c>
      <c r="C13" s="10" t="s">
        <v>117</v>
      </c>
      <c r="D13" s="10" t="s">
        <v>86</v>
      </c>
      <c r="E13" s="10" t="s">
        <v>73</v>
      </c>
      <c r="F13" s="13">
        <v>114.34</v>
      </c>
      <c r="G13" s="10">
        <v>257.84000000000003</v>
      </c>
      <c r="H13" s="10">
        <f t="shared" si="0"/>
        <v>372.18000000000006</v>
      </c>
      <c r="I13">
        <v>11</v>
      </c>
      <c r="J13">
        <v>22</v>
      </c>
      <c r="K13" t="s">
        <v>36</v>
      </c>
      <c r="L13" t="s">
        <v>92</v>
      </c>
      <c r="M13" t="s">
        <v>68</v>
      </c>
      <c r="N13">
        <v>5</v>
      </c>
      <c r="O13">
        <v>2</v>
      </c>
      <c r="P13">
        <v>254.68</v>
      </c>
      <c r="Q13" s="30">
        <v>122.06</v>
      </c>
      <c r="R13">
        <f t="shared" si="1"/>
        <v>376.74</v>
      </c>
    </row>
    <row r="14" spans="1:18" x14ac:dyDescent="0.2">
      <c r="A14" s="10">
        <v>12</v>
      </c>
      <c r="B14" s="11">
        <v>34</v>
      </c>
      <c r="C14" s="10" t="s">
        <v>103</v>
      </c>
      <c r="D14" s="10" t="s">
        <v>99</v>
      </c>
      <c r="E14" s="10" t="s">
        <v>71</v>
      </c>
      <c r="F14" s="13">
        <v>98.28</v>
      </c>
      <c r="G14" s="10">
        <v>274.75</v>
      </c>
      <c r="H14" s="10">
        <f t="shared" si="0"/>
        <v>373.03</v>
      </c>
      <c r="I14">
        <v>12</v>
      </c>
      <c r="J14">
        <v>14</v>
      </c>
      <c r="K14" t="s">
        <v>117</v>
      </c>
      <c r="L14" t="s">
        <v>86</v>
      </c>
      <c r="M14" t="s">
        <v>73</v>
      </c>
      <c r="N14">
        <v>2</v>
      </c>
      <c r="O14">
        <v>4</v>
      </c>
      <c r="P14">
        <v>257.84000000000003</v>
      </c>
      <c r="Q14" s="30">
        <v>119.34</v>
      </c>
      <c r="R14">
        <f t="shared" si="1"/>
        <v>377.18000000000006</v>
      </c>
    </row>
    <row r="15" spans="1:18" x14ac:dyDescent="0.2">
      <c r="A15" s="10">
        <v>13</v>
      </c>
      <c r="B15" s="11">
        <v>24</v>
      </c>
      <c r="C15" s="10" t="s">
        <v>38</v>
      </c>
      <c r="D15" s="10" t="s">
        <v>93</v>
      </c>
      <c r="E15" s="10" t="s">
        <v>67</v>
      </c>
      <c r="F15" s="13">
        <v>90.18</v>
      </c>
      <c r="G15" s="10">
        <v>283.31</v>
      </c>
      <c r="H15" s="10">
        <f t="shared" si="0"/>
        <v>373.49</v>
      </c>
      <c r="I15">
        <v>13</v>
      </c>
      <c r="J15">
        <v>34</v>
      </c>
      <c r="K15" t="s">
        <v>103</v>
      </c>
      <c r="L15" t="s">
        <v>99</v>
      </c>
      <c r="M15" t="s">
        <v>71</v>
      </c>
      <c r="N15">
        <v>9</v>
      </c>
      <c r="O15">
        <v>8</v>
      </c>
      <c r="P15">
        <v>274.75</v>
      </c>
      <c r="Q15" s="30">
        <v>103.28</v>
      </c>
      <c r="R15">
        <f t="shared" si="1"/>
        <v>378.03</v>
      </c>
    </row>
    <row r="16" spans="1:18" x14ac:dyDescent="0.2">
      <c r="A16" s="10">
        <v>14</v>
      </c>
      <c r="B16" s="11">
        <v>12</v>
      </c>
      <c r="C16" s="10" t="s">
        <v>118</v>
      </c>
      <c r="D16" s="10" t="s">
        <v>85</v>
      </c>
      <c r="E16" s="10" t="s">
        <v>69</v>
      </c>
      <c r="F16" s="13">
        <v>129.22</v>
      </c>
      <c r="G16" s="10">
        <v>244.82</v>
      </c>
      <c r="H16" s="10">
        <f t="shared" si="0"/>
        <v>374.03999999999996</v>
      </c>
      <c r="I16">
        <v>14</v>
      </c>
      <c r="J16">
        <v>21</v>
      </c>
      <c r="K16" t="s">
        <v>30</v>
      </c>
      <c r="L16" t="s">
        <v>29</v>
      </c>
      <c r="M16" t="s">
        <v>71</v>
      </c>
      <c r="N16">
        <v>3</v>
      </c>
      <c r="O16">
        <v>2</v>
      </c>
      <c r="P16">
        <v>260.53999999999996</v>
      </c>
      <c r="Q16" s="30">
        <v>117.62</v>
      </c>
      <c r="R16">
        <f t="shared" si="1"/>
        <v>378.15999999999997</v>
      </c>
    </row>
    <row r="17" spans="1:18" x14ac:dyDescent="0.2">
      <c r="A17" s="10">
        <v>15</v>
      </c>
      <c r="B17" s="11">
        <v>21</v>
      </c>
      <c r="C17" s="10" t="s">
        <v>30</v>
      </c>
      <c r="D17" s="10" t="s">
        <v>29</v>
      </c>
      <c r="E17" s="10" t="s">
        <v>71</v>
      </c>
      <c r="F17" s="13">
        <v>117.62</v>
      </c>
      <c r="G17" s="10">
        <v>260.53999999999996</v>
      </c>
      <c r="H17" s="10">
        <f t="shared" si="0"/>
        <v>378.15999999999997</v>
      </c>
      <c r="I17">
        <v>15</v>
      </c>
      <c r="J17">
        <v>24</v>
      </c>
      <c r="K17" t="s">
        <v>38</v>
      </c>
      <c r="L17" t="s">
        <v>93</v>
      </c>
      <c r="M17" t="s">
        <v>67</v>
      </c>
      <c r="N17">
        <v>6</v>
      </c>
      <c r="O17">
        <v>6</v>
      </c>
      <c r="P17">
        <v>283.31</v>
      </c>
      <c r="Q17" s="30">
        <v>95.18</v>
      </c>
      <c r="R17">
        <f t="shared" si="1"/>
        <v>378.49</v>
      </c>
    </row>
    <row r="18" spans="1:18" x14ac:dyDescent="0.2">
      <c r="A18" s="10">
        <v>16</v>
      </c>
      <c r="B18" s="11">
        <v>3</v>
      </c>
      <c r="C18" s="10" t="s">
        <v>124</v>
      </c>
      <c r="D18" s="10" t="s">
        <v>79</v>
      </c>
      <c r="E18" s="10" t="s">
        <v>68</v>
      </c>
      <c r="F18" s="13">
        <v>122.06</v>
      </c>
      <c r="G18" s="10">
        <v>259.60000000000002</v>
      </c>
      <c r="H18" s="10">
        <f t="shared" si="0"/>
        <v>381.66</v>
      </c>
      <c r="I18">
        <v>16</v>
      </c>
      <c r="J18">
        <v>3</v>
      </c>
      <c r="K18" t="s">
        <v>124</v>
      </c>
      <c r="L18" t="s">
        <v>79</v>
      </c>
      <c r="M18" t="s">
        <v>68</v>
      </c>
      <c r="N18">
        <v>5</v>
      </c>
      <c r="O18">
        <v>1</v>
      </c>
      <c r="P18">
        <v>259.60000000000002</v>
      </c>
      <c r="Q18" s="30">
        <v>122.06</v>
      </c>
      <c r="R18">
        <f t="shared" si="1"/>
        <v>381.66</v>
      </c>
    </row>
    <row r="19" spans="1:18" x14ac:dyDescent="0.2">
      <c r="A19" s="10">
        <v>17</v>
      </c>
      <c r="B19" s="11">
        <v>17</v>
      </c>
      <c r="C19" s="10" t="s">
        <v>114</v>
      </c>
      <c r="D19" s="10" t="s">
        <v>88</v>
      </c>
      <c r="E19" s="10" t="s">
        <v>68</v>
      </c>
      <c r="F19" s="13">
        <v>129.37</v>
      </c>
      <c r="G19" s="10">
        <v>252.56</v>
      </c>
      <c r="H19" s="10">
        <f t="shared" si="0"/>
        <v>381.93</v>
      </c>
      <c r="I19">
        <v>17</v>
      </c>
      <c r="J19">
        <v>17</v>
      </c>
      <c r="K19" t="s">
        <v>114</v>
      </c>
      <c r="L19" t="s">
        <v>88</v>
      </c>
      <c r="M19" t="s">
        <v>68</v>
      </c>
      <c r="N19">
        <v>5</v>
      </c>
      <c r="O19">
        <v>8</v>
      </c>
      <c r="P19">
        <v>252.56</v>
      </c>
      <c r="Q19" s="30">
        <v>134.37</v>
      </c>
      <c r="R19">
        <f t="shared" si="1"/>
        <v>386.93</v>
      </c>
    </row>
    <row r="20" spans="1:18" x14ac:dyDescent="0.2">
      <c r="A20" s="10">
        <v>18</v>
      </c>
      <c r="B20" s="11">
        <v>11</v>
      </c>
      <c r="C20" s="10" t="s">
        <v>119</v>
      </c>
      <c r="D20" s="10" t="s">
        <v>84</v>
      </c>
      <c r="E20" s="10" t="s">
        <v>72</v>
      </c>
      <c r="F20" s="13">
        <v>115.09</v>
      </c>
      <c r="G20" s="10">
        <v>268.30999999999995</v>
      </c>
      <c r="H20" s="10">
        <f t="shared" si="0"/>
        <v>383.4</v>
      </c>
      <c r="I20">
        <v>18</v>
      </c>
      <c r="J20">
        <v>11</v>
      </c>
      <c r="K20" t="s">
        <v>119</v>
      </c>
      <c r="L20" t="s">
        <v>84</v>
      </c>
      <c r="M20" t="s">
        <v>72</v>
      </c>
      <c r="N20">
        <v>1</v>
      </c>
      <c r="O20">
        <v>1</v>
      </c>
      <c r="P20">
        <v>268.30999999999995</v>
      </c>
      <c r="Q20" s="30">
        <v>120.09</v>
      </c>
      <c r="R20">
        <f t="shared" si="1"/>
        <v>388.4</v>
      </c>
    </row>
    <row r="21" spans="1:18" x14ac:dyDescent="0.2">
      <c r="A21" s="10">
        <v>19</v>
      </c>
      <c r="B21" s="11">
        <v>9</v>
      </c>
      <c r="C21" s="10" t="s">
        <v>17</v>
      </c>
      <c r="D21" s="10" t="s">
        <v>83</v>
      </c>
      <c r="E21" s="10" t="s">
        <v>71</v>
      </c>
      <c r="F21" s="13">
        <v>137.72</v>
      </c>
      <c r="G21" s="10">
        <v>250.19</v>
      </c>
      <c r="H21" s="10">
        <f t="shared" si="0"/>
        <v>387.90999999999997</v>
      </c>
      <c r="I21">
        <v>19</v>
      </c>
      <c r="J21">
        <v>9</v>
      </c>
      <c r="K21" t="s">
        <v>17</v>
      </c>
      <c r="L21" t="s">
        <v>83</v>
      </c>
      <c r="M21" t="s">
        <v>71</v>
      </c>
      <c r="N21">
        <v>3</v>
      </c>
      <c r="O21">
        <v>2</v>
      </c>
      <c r="P21">
        <v>250.19</v>
      </c>
      <c r="Q21" s="30">
        <v>142.72</v>
      </c>
      <c r="R21">
        <f t="shared" si="1"/>
        <v>392.90999999999997</v>
      </c>
    </row>
    <row r="22" spans="1:18" x14ac:dyDescent="0.2">
      <c r="A22" s="10">
        <v>20</v>
      </c>
      <c r="B22" s="11">
        <v>8</v>
      </c>
      <c r="C22" s="10" t="s">
        <v>120</v>
      </c>
      <c r="D22" s="10" t="s">
        <v>82</v>
      </c>
      <c r="E22" s="10" t="s">
        <v>69</v>
      </c>
      <c r="F22" s="13">
        <v>113.25</v>
      </c>
      <c r="G22" s="10">
        <v>278.61</v>
      </c>
      <c r="H22" s="10">
        <f t="shared" si="0"/>
        <v>391.86</v>
      </c>
      <c r="I22">
        <v>20</v>
      </c>
      <c r="J22">
        <v>8</v>
      </c>
      <c r="K22" t="s">
        <v>120</v>
      </c>
      <c r="L22" t="s">
        <v>82</v>
      </c>
      <c r="M22" t="s">
        <v>69</v>
      </c>
      <c r="N22">
        <v>9</v>
      </c>
      <c r="O22">
        <v>7</v>
      </c>
      <c r="P22">
        <v>278.61</v>
      </c>
      <c r="Q22" s="30">
        <v>118.25</v>
      </c>
      <c r="R22">
        <f t="shared" si="1"/>
        <v>396.86</v>
      </c>
    </row>
    <row r="23" spans="1:18" x14ac:dyDescent="0.2">
      <c r="A23" s="10">
        <v>21</v>
      </c>
      <c r="B23" s="11">
        <v>20</v>
      </c>
      <c r="C23" s="10" t="s">
        <v>111</v>
      </c>
      <c r="D23" s="10" t="s">
        <v>91</v>
      </c>
      <c r="E23" s="10" t="s">
        <v>73</v>
      </c>
      <c r="F23" s="13">
        <v>149.66</v>
      </c>
      <c r="G23" s="10">
        <v>250</v>
      </c>
      <c r="H23" s="10">
        <f t="shared" si="0"/>
        <v>399.65999999999997</v>
      </c>
      <c r="I23">
        <v>21</v>
      </c>
      <c r="J23">
        <v>20</v>
      </c>
      <c r="K23" t="s">
        <v>111</v>
      </c>
      <c r="L23" t="s">
        <v>91</v>
      </c>
      <c r="M23" t="s">
        <v>73</v>
      </c>
      <c r="N23">
        <v>2</v>
      </c>
      <c r="O23">
        <v>1</v>
      </c>
      <c r="P23">
        <v>250</v>
      </c>
      <c r="Q23" s="30">
        <v>154.66</v>
      </c>
      <c r="R23">
        <f t="shared" si="1"/>
        <v>404.65999999999997</v>
      </c>
    </row>
    <row r="24" spans="1:18" x14ac:dyDescent="0.2">
      <c r="A24" s="10">
        <v>22</v>
      </c>
      <c r="B24" s="11">
        <v>35</v>
      </c>
      <c r="C24" s="10" t="s">
        <v>102</v>
      </c>
      <c r="D24" s="10" t="s">
        <v>100</v>
      </c>
      <c r="E24" s="10" t="s">
        <v>69</v>
      </c>
      <c r="F24" s="13">
        <v>112.94</v>
      </c>
      <c r="G24" s="10">
        <v>288.37</v>
      </c>
      <c r="H24" s="10">
        <f t="shared" si="0"/>
        <v>401.31</v>
      </c>
      <c r="I24">
        <v>22</v>
      </c>
      <c r="J24">
        <v>35</v>
      </c>
      <c r="K24" t="s">
        <v>102</v>
      </c>
      <c r="L24" t="s">
        <v>100</v>
      </c>
      <c r="M24" t="s">
        <v>69</v>
      </c>
      <c r="N24">
        <v>9</v>
      </c>
      <c r="O24">
        <v>4</v>
      </c>
      <c r="P24">
        <v>288.37</v>
      </c>
      <c r="Q24" s="30">
        <v>117.94</v>
      </c>
      <c r="R24">
        <f t="shared" si="1"/>
        <v>406.31</v>
      </c>
    </row>
    <row r="25" spans="1:18" x14ac:dyDescent="0.2">
      <c r="A25" s="10">
        <v>23</v>
      </c>
      <c r="B25" s="11">
        <v>16</v>
      </c>
      <c r="C25" s="10" t="s">
        <v>115</v>
      </c>
      <c r="D25" s="10" t="s">
        <v>37</v>
      </c>
      <c r="E25" s="10" t="s">
        <v>72</v>
      </c>
      <c r="F25" s="13">
        <v>127.44</v>
      </c>
      <c r="G25" s="10">
        <v>280.27999999999997</v>
      </c>
      <c r="H25" s="10">
        <f t="shared" si="0"/>
        <v>407.71999999999997</v>
      </c>
      <c r="I25">
        <v>23</v>
      </c>
      <c r="J25">
        <v>16</v>
      </c>
      <c r="K25" t="s">
        <v>115</v>
      </c>
      <c r="L25" t="s">
        <v>37</v>
      </c>
      <c r="M25" t="s">
        <v>72</v>
      </c>
      <c r="N25">
        <v>1</v>
      </c>
      <c r="O25">
        <v>1</v>
      </c>
      <c r="P25">
        <v>280.27999999999997</v>
      </c>
      <c r="Q25" s="30">
        <v>132.44</v>
      </c>
      <c r="R25">
        <f t="shared" si="1"/>
        <v>412.71999999999997</v>
      </c>
    </row>
    <row r="26" spans="1:18" x14ac:dyDescent="0.2">
      <c r="A26" s="10">
        <v>24</v>
      </c>
      <c r="B26" s="11">
        <v>26</v>
      </c>
      <c r="C26" s="10" t="s">
        <v>108</v>
      </c>
      <c r="D26" s="10" t="s">
        <v>95</v>
      </c>
      <c r="E26" s="10" t="s">
        <v>75</v>
      </c>
      <c r="F26" s="13">
        <v>148.13</v>
      </c>
      <c r="G26" s="10">
        <v>284.44</v>
      </c>
      <c r="H26" s="10">
        <f t="shared" si="0"/>
        <v>432.57</v>
      </c>
      <c r="I26">
        <v>24</v>
      </c>
      <c r="J26">
        <v>26</v>
      </c>
      <c r="K26" t="s">
        <v>108</v>
      </c>
      <c r="L26" t="s">
        <v>95</v>
      </c>
      <c r="M26" t="s">
        <v>75</v>
      </c>
      <c r="N26">
        <v>7</v>
      </c>
      <c r="O26">
        <v>8</v>
      </c>
      <c r="P26">
        <v>284.44</v>
      </c>
      <c r="Q26" s="30">
        <v>148.13</v>
      </c>
      <c r="R26">
        <f t="shared" si="1"/>
        <v>432.57</v>
      </c>
    </row>
    <row r="27" spans="1:18" x14ac:dyDescent="0.2">
      <c r="A27" s="10">
        <v>25</v>
      </c>
      <c r="B27" s="11">
        <v>29</v>
      </c>
      <c r="C27" s="10" t="s">
        <v>106</v>
      </c>
      <c r="D27" s="10" t="s">
        <v>97</v>
      </c>
      <c r="E27" s="10" t="s">
        <v>76</v>
      </c>
      <c r="F27" s="13">
        <v>126.44</v>
      </c>
      <c r="G27" s="10">
        <v>324.59000000000003</v>
      </c>
      <c r="H27" s="10">
        <f t="shared" si="0"/>
        <v>451.03000000000003</v>
      </c>
      <c r="I27">
        <v>25</v>
      </c>
      <c r="J27">
        <v>29</v>
      </c>
      <c r="K27" t="s">
        <v>106</v>
      </c>
      <c r="L27" t="s">
        <v>97</v>
      </c>
      <c r="M27" t="s">
        <v>76</v>
      </c>
      <c r="N27">
        <v>8</v>
      </c>
      <c r="O27">
        <v>8</v>
      </c>
      <c r="P27">
        <v>324.59000000000003</v>
      </c>
      <c r="Q27" s="30">
        <v>126.44</v>
      </c>
      <c r="R27">
        <f t="shared" si="1"/>
        <v>451.03000000000003</v>
      </c>
    </row>
    <row r="28" spans="1:18" x14ac:dyDescent="0.2">
      <c r="A28" s="10">
        <v>26</v>
      </c>
      <c r="B28" s="11">
        <v>28</v>
      </c>
      <c r="C28" s="10" t="s">
        <v>16</v>
      </c>
      <c r="D28" s="10" t="s">
        <v>96</v>
      </c>
      <c r="E28" s="10" t="s">
        <v>69</v>
      </c>
      <c r="F28" s="13">
        <v>156.93</v>
      </c>
      <c r="G28" s="10">
        <v>355.28999999999996</v>
      </c>
      <c r="H28" s="10">
        <f t="shared" si="0"/>
        <v>512.22</v>
      </c>
      <c r="I28">
        <v>26</v>
      </c>
      <c r="J28">
        <v>28</v>
      </c>
      <c r="K28" t="s">
        <v>16</v>
      </c>
      <c r="L28" t="s">
        <v>96</v>
      </c>
      <c r="M28" t="s">
        <v>69</v>
      </c>
      <c r="N28">
        <v>4</v>
      </c>
      <c r="O28">
        <v>1</v>
      </c>
      <c r="P28">
        <v>355.28999999999996</v>
      </c>
      <c r="Q28" s="30">
        <v>161.93</v>
      </c>
      <c r="R28">
        <f t="shared" si="1"/>
        <v>517.22</v>
      </c>
    </row>
    <row r="29" spans="1:18" x14ac:dyDescent="0.2">
      <c r="A29" s="10"/>
    </row>
    <row r="30" spans="1:18" x14ac:dyDescent="0.2">
      <c r="A30" s="10"/>
    </row>
    <row r="31" spans="1:18" x14ac:dyDescent="0.2">
      <c r="A31" s="10"/>
    </row>
    <row r="32" spans="1:18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0"/>
    </row>
    <row r="47" spans="1:1" x14ac:dyDescent="0.2">
      <c r="A47" s="10"/>
    </row>
    <row r="48" spans="1:1" x14ac:dyDescent="0.2">
      <c r="A48" s="10"/>
    </row>
    <row r="49" spans="1:9" x14ac:dyDescent="0.2">
      <c r="A49" s="10"/>
    </row>
    <row r="50" spans="1:9" x14ac:dyDescent="0.2">
      <c r="A50" s="10"/>
    </row>
    <row r="51" spans="1:9" x14ac:dyDescent="0.2">
      <c r="A51" s="10"/>
    </row>
    <row r="52" spans="1:9" x14ac:dyDescent="0.2">
      <c r="A52" s="10"/>
    </row>
    <row r="53" spans="1:9" x14ac:dyDescent="0.2">
      <c r="A53" s="10"/>
    </row>
    <row r="54" spans="1:9" x14ac:dyDescent="0.2">
      <c r="A54" s="10"/>
    </row>
    <row r="55" spans="1:9" x14ac:dyDescent="0.2">
      <c r="A55" s="10"/>
    </row>
    <row r="56" spans="1:9" x14ac:dyDescent="0.2">
      <c r="A56" s="10"/>
    </row>
    <row r="57" spans="1:9" x14ac:dyDescent="0.2">
      <c r="A57" s="10"/>
    </row>
    <row r="58" spans="1:9" x14ac:dyDescent="0.2">
      <c r="A58" s="10"/>
    </row>
    <row r="59" spans="1:9" x14ac:dyDescent="0.2">
      <c r="A59" s="10"/>
      <c r="I59" s="8"/>
    </row>
    <row r="60" spans="1:9" x14ac:dyDescent="0.2">
      <c r="A60" s="10"/>
    </row>
    <row r="61" spans="1:9" x14ac:dyDescent="0.2">
      <c r="A61" s="10"/>
    </row>
    <row r="62" spans="1:9" x14ac:dyDescent="0.2">
      <c r="A62" s="10"/>
    </row>
    <row r="63" spans="1:9" x14ac:dyDescent="0.2">
      <c r="A63" s="10"/>
    </row>
    <row r="64" spans="1:9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</sheetData>
  <sortState ref="J3:R37">
    <sortCondition ref="R3:R37"/>
  </sortState>
  <mergeCells count="1">
    <mergeCell ref="A1:H1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opLeftCell="A19" zoomScaleNormal="100" workbookViewId="0">
      <selection activeCell="AG3" sqref="AG3:AJ3"/>
    </sheetView>
  </sheetViews>
  <sheetFormatPr defaultRowHeight="12.75" x14ac:dyDescent="0.2"/>
  <sheetData>
    <row r="1" spans="1:36" x14ac:dyDescent="0.2">
      <c r="A1" s="34" t="s">
        <v>24</v>
      </c>
      <c r="B1" s="34"/>
      <c r="C1" s="34"/>
      <c r="D1" s="34"/>
      <c r="E1" s="34" t="s">
        <v>24</v>
      </c>
      <c r="F1" s="34"/>
      <c r="G1" s="34"/>
      <c r="H1" s="34"/>
      <c r="I1" s="34" t="s">
        <v>24</v>
      </c>
      <c r="J1" s="34"/>
      <c r="K1" s="34"/>
      <c r="L1" s="34"/>
      <c r="M1" s="34" t="s">
        <v>24</v>
      </c>
      <c r="N1" s="34"/>
      <c r="O1" s="34"/>
      <c r="P1" s="34"/>
      <c r="Q1" s="34" t="s">
        <v>24</v>
      </c>
      <c r="R1" s="34"/>
      <c r="S1" s="34"/>
      <c r="T1" s="34"/>
      <c r="U1" s="34" t="s">
        <v>24</v>
      </c>
      <c r="V1" s="34"/>
      <c r="W1" s="34"/>
      <c r="X1" s="34"/>
      <c r="Y1" s="34" t="s">
        <v>24</v>
      </c>
      <c r="Z1" s="34"/>
      <c r="AA1" s="34"/>
      <c r="AB1" s="34"/>
      <c r="AC1" s="34" t="s">
        <v>24</v>
      </c>
      <c r="AD1" s="34"/>
      <c r="AE1" s="34"/>
      <c r="AF1" s="34"/>
      <c r="AG1" s="34" t="s">
        <v>24</v>
      </c>
      <c r="AH1" s="34"/>
      <c r="AI1" s="34"/>
      <c r="AJ1" s="34"/>
    </row>
    <row r="2" spans="1:36" x14ac:dyDescent="0.2">
      <c r="A2" s="38" t="s">
        <v>26</v>
      </c>
      <c r="B2" s="34"/>
      <c r="C2" s="34"/>
      <c r="D2" s="34"/>
      <c r="E2" s="38" t="s">
        <v>25</v>
      </c>
      <c r="F2" s="34"/>
      <c r="G2" s="34"/>
      <c r="H2" s="34"/>
      <c r="I2" s="38" t="s">
        <v>52</v>
      </c>
      <c r="J2" s="34"/>
      <c r="K2" s="34"/>
      <c r="L2" s="34"/>
      <c r="M2" s="38" t="s">
        <v>53</v>
      </c>
      <c r="N2" s="34"/>
      <c r="O2" s="34"/>
      <c r="P2" s="34"/>
      <c r="Q2" s="38" t="s">
        <v>54</v>
      </c>
      <c r="R2" s="34"/>
      <c r="S2" s="34"/>
      <c r="T2" s="34"/>
      <c r="U2" s="38" t="s">
        <v>55</v>
      </c>
      <c r="V2" s="34"/>
      <c r="W2" s="34"/>
      <c r="X2" s="34"/>
      <c r="Y2" s="38" t="s">
        <v>27</v>
      </c>
      <c r="Z2" s="34"/>
      <c r="AA2" s="34"/>
      <c r="AB2" s="34"/>
      <c r="AC2" s="38" t="s">
        <v>56</v>
      </c>
      <c r="AD2" s="34"/>
      <c r="AE2" s="34"/>
      <c r="AF2" s="34"/>
      <c r="AG2" s="38" t="s">
        <v>57</v>
      </c>
      <c r="AH2" s="34"/>
      <c r="AI2" s="34"/>
      <c r="AJ2" s="34"/>
    </row>
    <row r="3" spans="1:36" x14ac:dyDescent="0.2">
      <c r="A3">
        <f>IF('Total Scores'!$F2=1,'Total Scores'!$A2,0)</f>
        <v>0</v>
      </c>
      <c r="B3">
        <f>IF('Total Scores'!$F2=1,'Total Scores'!$B2,0)</f>
        <v>0</v>
      </c>
      <c r="C3">
        <f>IF('Total Scores'!$F2=1,'Total Scores'!$C2,0)</f>
        <v>0</v>
      </c>
      <c r="D3">
        <f>IF('Total Scores'!$F2=1,'Total Scores'!$G2,0)</f>
        <v>0</v>
      </c>
      <c r="E3">
        <f>IF('Total Scores'!$F2=2,'Total Scores'!$A2,0)</f>
        <v>0</v>
      </c>
      <c r="F3">
        <f>IF('Total Scores'!$F2=2,'Total Scores'!$B2,0)</f>
        <v>0</v>
      </c>
      <c r="G3">
        <f>IF('Total Scores'!$F2=2,'Total Scores'!$C2,0)</f>
        <v>0</v>
      </c>
      <c r="H3">
        <f>IF('Total Scores'!$F2=2,'Total Scores'!$G2,0)</f>
        <v>0</v>
      </c>
      <c r="I3">
        <f>IF('Total Scores'!$F2=3,'Total Scores'!$A2,0)</f>
        <v>0</v>
      </c>
      <c r="J3">
        <f>IF('Total Scores'!$F2=3,'Total Scores'!$B2,0)</f>
        <v>0</v>
      </c>
      <c r="K3">
        <f>IF('Total Scores'!$F2=3,'Total Scores'!$C2,0)</f>
        <v>0</v>
      </c>
      <c r="L3">
        <f>IF('Total Scores'!$F2=3,'Total Scores'!$G2,0)</f>
        <v>0</v>
      </c>
      <c r="M3">
        <f>IF('Total Scores'!$F2=4,'Total Scores'!$A2,0)</f>
        <v>0</v>
      </c>
      <c r="N3">
        <f>IF('Total Scores'!$F2=4,'Total Scores'!$B2,0)</f>
        <v>0</v>
      </c>
      <c r="O3">
        <f>IF('Total Scores'!$F2=4,'Total Scores'!$C2,0)</f>
        <v>0</v>
      </c>
      <c r="P3">
        <f>IF('Total Scores'!$F2=4,'Total Scores'!$G2,0)</f>
        <v>0</v>
      </c>
      <c r="Q3">
        <f>IF('Total Scores'!$F2=5,'Total Scores'!$A2,0)</f>
        <v>0</v>
      </c>
      <c r="R3">
        <f>IF('Total Scores'!$F2=5,'Total Scores'!$B2,0)</f>
        <v>0</v>
      </c>
      <c r="S3">
        <f>IF('Total Scores'!$F2=5,'Total Scores'!$C2,0)</f>
        <v>0</v>
      </c>
      <c r="T3">
        <f>IF('Total Scores'!$F2=5,'Total Scores'!$G2,0)</f>
        <v>0</v>
      </c>
      <c r="U3">
        <f>IF('Total Scores'!$F2=6,'Total Scores'!$A2,0)</f>
        <v>0</v>
      </c>
      <c r="V3">
        <f>IF('Total Scores'!$F2=6,'Total Scores'!$B2,0)</f>
        <v>0</v>
      </c>
      <c r="W3">
        <f>IF('Total Scores'!$F2=6,'Total Scores'!$C2,0)</f>
        <v>0</v>
      </c>
      <c r="X3">
        <f>IF('Total Scores'!$F2=6,'Total Scores'!$G2,0)</f>
        <v>0</v>
      </c>
      <c r="Y3">
        <f>IF('Total Scores'!$F2=7,'Total Scores'!$A2,0)</f>
        <v>0</v>
      </c>
      <c r="Z3">
        <f>IF('Total Scores'!$F2=7,'Total Scores'!$B2,0)</f>
        <v>0</v>
      </c>
      <c r="AA3">
        <f>IF('Total Scores'!$F2=7,'Total Scores'!$C2,0)</f>
        <v>0</v>
      </c>
      <c r="AB3">
        <f>IF('Total Scores'!$F2=7,'Total Scores'!$G2,0)</f>
        <v>0</v>
      </c>
      <c r="AC3">
        <f>IF('Total Scores'!$F2=8,'Total Scores'!$A2,0)</f>
        <v>0</v>
      </c>
      <c r="AD3">
        <f>IF('Total Scores'!$F2=8,'Total Scores'!$B2,0)</f>
        <v>0</v>
      </c>
      <c r="AE3">
        <f>IF('Total Scores'!$F2=8,'Total Scores'!$C2,0)</f>
        <v>0</v>
      </c>
      <c r="AF3">
        <f>IF('Total Scores'!$F2=8,'Total Scores'!$G2,0)</f>
        <v>0</v>
      </c>
      <c r="AG3">
        <f>IF('Total Scores'!$F2=9,'Total Scores'!$A2,0)</f>
        <v>1</v>
      </c>
      <c r="AH3" t="str">
        <f>IF('Total Scores'!$F2=9,'Total Scores'!$B2,0)</f>
        <v>Junco</v>
      </c>
      <c r="AI3" t="str">
        <f>IF('Total Scores'!$F2=9,'Total Scores'!$C2,0)</f>
        <v>Jonathan</v>
      </c>
      <c r="AJ3">
        <f>IF('Total Scores'!$F2=9,'Total Scores'!$G2,0)</f>
        <v>310.83000000000004</v>
      </c>
    </row>
    <row r="4" spans="1:36" x14ac:dyDescent="0.2">
      <c r="A4">
        <f>IF('Total Scores'!$F3=1,'Total Scores'!$A3,0)</f>
        <v>0</v>
      </c>
      <c r="B4">
        <f>IF('Total Scores'!$F3=1,'Total Scores'!$B3,0)</f>
        <v>0</v>
      </c>
      <c r="C4">
        <f>IF('Total Scores'!$F3=1,'Total Scores'!$C3,0)</f>
        <v>0</v>
      </c>
      <c r="D4">
        <f>IF('Total Scores'!$F3=1,'Total Scores'!$G3,0)</f>
        <v>0</v>
      </c>
      <c r="E4">
        <f>IF('Total Scores'!$F3=2,'Total Scores'!$A3,0)</f>
        <v>0</v>
      </c>
      <c r="F4">
        <f>IF('Total Scores'!$F3=2,'Total Scores'!$B3,0)</f>
        <v>0</v>
      </c>
      <c r="G4">
        <f>IF('Total Scores'!$F3=2,'Total Scores'!$C3,0)</f>
        <v>0</v>
      </c>
      <c r="H4">
        <f>IF('Total Scores'!$F3=2,'Total Scores'!$G3,0)</f>
        <v>0</v>
      </c>
      <c r="I4">
        <f>IF('Total Scores'!$F3=3,'Total Scores'!$A3,0)</f>
        <v>2</v>
      </c>
      <c r="J4" t="str">
        <f>IF('Total Scores'!$F3=3,'Total Scores'!$B3,0)</f>
        <v>Cresswell</v>
      </c>
      <c r="K4" t="str">
        <f>IF('Total Scores'!$F3=3,'Total Scores'!$C3,0)</f>
        <v>Dean</v>
      </c>
      <c r="L4">
        <f>IF('Total Scores'!$F3=3,'Total Scores'!$G3,0)</f>
        <v>216.81</v>
      </c>
      <c r="M4">
        <f>IF('Total Scores'!$F3=4,'Total Scores'!$A3,0)</f>
        <v>0</v>
      </c>
      <c r="N4">
        <f>IF('Total Scores'!$F3=4,'Total Scores'!$B3,0)</f>
        <v>0</v>
      </c>
      <c r="O4">
        <f>IF('Total Scores'!$F3=4,'Total Scores'!$C3,0)</f>
        <v>0</v>
      </c>
      <c r="P4">
        <f>IF('Total Scores'!$F3=4,'Total Scores'!$G3,0)</f>
        <v>0</v>
      </c>
      <c r="Q4">
        <f>IF('Total Scores'!$F3=5,'Total Scores'!$A3,0)</f>
        <v>0</v>
      </c>
      <c r="R4">
        <f>IF('Total Scores'!$F3=5,'Total Scores'!$B3,0)</f>
        <v>0</v>
      </c>
      <c r="S4">
        <f>IF('Total Scores'!$F3=5,'Total Scores'!$C3,0)</f>
        <v>0</v>
      </c>
      <c r="T4">
        <f>IF('Total Scores'!$F3=5,'Total Scores'!$G3,0)</f>
        <v>0</v>
      </c>
      <c r="U4">
        <f>IF('Total Scores'!$F3=6,'Total Scores'!$A3,0)</f>
        <v>0</v>
      </c>
      <c r="V4">
        <f>IF('Total Scores'!$F3=6,'Total Scores'!$B3,0)</f>
        <v>0</v>
      </c>
      <c r="W4">
        <f>IF('Total Scores'!$F3=6,'Total Scores'!$C3,0)</f>
        <v>0</v>
      </c>
      <c r="X4">
        <f>IF('Total Scores'!$F3=6,'Total Scores'!$G3,0)</f>
        <v>0</v>
      </c>
      <c r="Y4">
        <f>IF('Total Scores'!$F3=7,'Total Scores'!$A3,0)</f>
        <v>0</v>
      </c>
      <c r="Z4">
        <f>IF('Total Scores'!$F3=7,'Total Scores'!$B3,0)</f>
        <v>0</v>
      </c>
      <c r="AA4">
        <f>IF('Total Scores'!$F3=7,'Total Scores'!$C3,0)</f>
        <v>0</v>
      </c>
      <c r="AB4">
        <f>IF('Total Scores'!$F3=7,'Total Scores'!$G3,0)</f>
        <v>0</v>
      </c>
      <c r="AC4">
        <f>IF('Total Scores'!$F3=8,'Total Scores'!$A3,0)</f>
        <v>0</v>
      </c>
      <c r="AD4">
        <f>IF('Total Scores'!$F3=8,'Total Scores'!$B3,0)</f>
        <v>0</v>
      </c>
      <c r="AE4">
        <f>IF('Total Scores'!$F3=8,'Total Scores'!$C3,0)</f>
        <v>0</v>
      </c>
      <c r="AF4">
        <f>IF('Total Scores'!$F3=8,'Total Scores'!$G3,0)</f>
        <v>0</v>
      </c>
      <c r="AG4">
        <f>IF('Total Scores'!$F3=9,'Total Scores'!$A3,0)</f>
        <v>0</v>
      </c>
      <c r="AH4">
        <f>IF('Total Scores'!$F3=9,'Total Scores'!$B3,0)</f>
        <v>0</v>
      </c>
      <c r="AI4">
        <f>IF('Total Scores'!$F3=9,'Total Scores'!$C3,0)</f>
        <v>0</v>
      </c>
      <c r="AJ4">
        <f>IF('Total Scores'!$F3=9,'Total Scores'!$G3,0)</f>
        <v>0</v>
      </c>
    </row>
    <row r="5" spans="1:36" x14ac:dyDescent="0.2">
      <c r="A5">
        <f>IF('Total Scores'!$F4=1,'Total Scores'!$A4,0)</f>
        <v>3</v>
      </c>
      <c r="B5" t="str">
        <f>IF('Total Scores'!$F4=1,'Total Scores'!$B4,0)</f>
        <v>Bowdfin</v>
      </c>
      <c r="C5" t="str">
        <f>IF('Total Scores'!$F4=1,'Total Scores'!$C4,0)</f>
        <v>Matthew</v>
      </c>
      <c r="D5">
        <f>IF('Total Scores'!$F4=1,'Total Scores'!$G4,0)</f>
        <v>259.60000000000002</v>
      </c>
      <c r="E5">
        <f>IF('Total Scores'!$F4=2,'Total Scores'!$A4,0)</f>
        <v>0</v>
      </c>
      <c r="F5">
        <f>IF('Total Scores'!$F4=2,'Total Scores'!$B4,0)</f>
        <v>0</v>
      </c>
      <c r="G5">
        <f>IF('Total Scores'!$F4=2,'Total Scores'!$C4,0)</f>
        <v>0</v>
      </c>
      <c r="H5">
        <f>IF('Total Scores'!$F4=2,'Total Scores'!$G4,0)</f>
        <v>0</v>
      </c>
      <c r="I5">
        <f>IF('Total Scores'!$F4=3,'Total Scores'!$A4,0)</f>
        <v>0</v>
      </c>
      <c r="J5">
        <f>IF('Total Scores'!$F4=3,'Total Scores'!$B4,0)</f>
        <v>0</v>
      </c>
      <c r="K5">
        <f>IF('Total Scores'!$F4=3,'Total Scores'!$C4,0)</f>
        <v>0</v>
      </c>
      <c r="L5">
        <f>IF('Total Scores'!$F4=3,'Total Scores'!$G4,0)</f>
        <v>0</v>
      </c>
      <c r="M5">
        <f>IF('Total Scores'!$F4=4,'Total Scores'!$A4,0)</f>
        <v>0</v>
      </c>
      <c r="N5">
        <f>IF('Total Scores'!$F4=4,'Total Scores'!$B4,0)</f>
        <v>0</v>
      </c>
      <c r="O5">
        <f>IF('Total Scores'!$F4=4,'Total Scores'!$C4,0)</f>
        <v>0</v>
      </c>
      <c r="P5">
        <f>IF('Total Scores'!$F4=4,'Total Scores'!$G4,0)</f>
        <v>0</v>
      </c>
      <c r="Q5">
        <f>IF('Total Scores'!$F4=5,'Total Scores'!$A4,0)</f>
        <v>0</v>
      </c>
      <c r="R5">
        <f>IF('Total Scores'!$F4=5,'Total Scores'!$B4,0)</f>
        <v>0</v>
      </c>
      <c r="S5">
        <f>IF('Total Scores'!$F4=5,'Total Scores'!$C4,0)</f>
        <v>0</v>
      </c>
      <c r="T5">
        <f>IF('Total Scores'!$F4=5,'Total Scores'!$G4,0)</f>
        <v>0</v>
      </c>
      <c r="U5">
        <f>IF('Total Scores'!$F4=6,'Total Scores'!$A4,0)</f>
        <v>0</v>
      </c>
      <c r="V5">
        <f>IF('Total Scores'!$F4=6,'Total Scores'!$B4,0)</f>
        <v>0</v>
      </c>
      <c r="W5">
        <f>IF('Total Scores'!$F4=6,'Total Scores'!$C4,0)</f>
        <v>0</v>
      </c>
      <c r="X5">
        <f>IF('Total Scores'!$F4=6,'Total Scores'!$G4,0)</f>
        <v>0</v>
      </c>
      <c r="Y5">
        <f>IF('Total Scores'!$F4=7,'Total Scores'!$A4,0)</f>
        <v>0</v>
      </c>
      <c r="Z5">
        <f>IF('Total Scores'!$F4=7,'Total Scores'!$B4,0)</f>
        <v>0</v>
      </c>
      <c r="AA5">
        <f>IF('Total Scores'!$F4=7,'Total Scores'!$C4,0)</f>
        <v>0</v>
      </c>
      <c r="AB5">
        <f>IF('Total Scores'!$F4=7,'Total Scores'!$G4,0)</f>
        <v>0</v>
      </c>
      <c r="AC5">
        <f>IF('Total Scores'!$F4=8,'Total Scores'!$A4,0)</f>
        <v>0</v>
      </c>
      <c r="AD5">
        <f>IF('Total Scores'!$F4=8,'Total Scores'!$B4,0)</f>
        <v>0</v>
      </c>
      <c r="AE5">
        <f>IF('Total Scores'!$F4=8,'Total Scores'!$C4,0)</f>
        <v>0</v>
      </c>
      <c r="AF5">
        <f>IF('Total Scores'!$F4=8,'Total Scores'!$G4,0)</f>
        <v>0</v>
      </c>
      <c r="AG5">
        <f>IF('Total Scores'!$F4=9,'Total Scores'!$A4,0)</f>
        <v>0</v>
      </c>
      <c r="AH5">
        <f>IF('Total Scores'!$F4=9,'Total Scores'!$B4,0)</f>
        <v>0</v>
      </c>
      <c r="AI5">
        <f>IF('Total Scores'!$F4=9,'Total Scores'!$C4,0)</f>
        <v>0</v>
      </c>
      <c r="AJ5">
        <f>IF('Total Scores'!$F4=9,'Total Scores'!$G4,0)</f>
        <v>0</v>
      </c>
    </row>
    <row r="6" spans="1:36" x14ac:dyDescent="0.2">
      <c r="A6">
        <f>IF('Total Scores'!$F5=1,'Total Scores'!$A5,0)</f>
        <v>0</v>
      </c>
      <c r="B6">
        <f>IF('Total Scores'!$F5=1,'Total Scores'!$B5,0)</f>
        <v>0</v>
      </c>
      <c r="C6">
        <f>IF('Total Scores'!$F5=1,'Total Scores'!$C5,0)</f>
        <v>0</v>
      </c>
      <c r="D6">
        <f>IF('Total Scores'!$F5=1,'Total Scores'!$G5,0)</f>
        <v>0</v>
      </c>
      <c r="E6">
        <f>IF('Total Scores'!$F5=2,'Total Scores'!$A5,0)</f>
        <v>0</v>
      </c>
      <c r="F6">
        <f>IF('Total Scores'!$F5=2,'Total Scores'!$B5,0)</f>
        <v>0</v>
      </c>
      <c r="G6">
        <f>IF('Total Scores'!$F5=2,'Total Scores'!$C5,0)</f>
        <v>0</v>
      </c>
      <c r="H6">
        <f>IF('Total Scores'!$F5=2,'Total Scores'!$G5,0)</f>
        <v>0</v>
      </c>
      <c r="I6">
        <f>IF('Total Scores'!$F5=3,'Total Scores'!$A5,0)</f>
        <v>0</v>
      </c>
      <c r="J6">
        <f>IF('Total Scores'!$F5=3,'Total Scores'!$B5,0)</f>
        <v>0</v>
      </c>
      <c r="K6">
        <f>IF('Total Scores'!$F5=3,'Total Scores'!$C5,0)</f>
        <v>0</v>
      </c>
      <c r="L6">
        <f>IF('Total Scores'!$F5=3,'Total Scores'!$G5,0)</f>
        <v>0</v>
      </c>
      <c r="M6">
        <f>IF('Total Scores'!$F5=4,'Total Scores'!$A5,0)</f>
        <v>0</v>
      </c>
      <c r="N6">
        <f>IF('Total Scores'!$F5=4,'Total Scores'!$B5,0)</f>
        <v>0</v>
      </c>
      <c r="O6">
        <f>IF('Total Scores'!$F5=4,'Total Scores'!$C5,0)</f>
        <v>0</v>
      </c>
      <c r="P6">
        <f>IF('Total Scores'!$F5=4,'Total Scores'!$G5,0)</f>
        <v>0</v>
      </c>
      <c r="Q6">
        <f>IF('Total Scores'!$F5=5,'Total Scores'!$A5,0)</f>
        <v>0</v>
      </c>
      <c r="R6">
        <f>IF('Total Scores'!$F5=5,'Total Scores'!$B5,0)</f>
        <v>0</v>
      </c>
      <c r="S6">
        <f>IF('Total Scores'!$F5=5,'Total Scores'!$C5,0)</f>
        <v>0</v>
      </c>
      <c r="T6">
        <f>IF('Total Scores'!$F5=5,'Total Scores'!$G5,0)</f>
        <v>0</v>
      </c>
      <c r="U6">
        <f>IF('Total Scores'!$F5=6,'Total Scores'!$A5,0)</f>
        <v>0</v>
      </c>
      <c r="V6">
        <f>IF('Total Scores'!$F5=6,'Total Scores'!$B5,0)</f>
        <v>0</v>
      </c>
      <c r="W6">
        <f>IF('Total Scores'!$F5=6,'Total Scores'!$C5,0)</f>
        <v>0</v>
      </c>
      <c r="X6">
        <f>IF('Total Scores'!$F5=6,'Total Scores'!$G5,0)</f>
        <v>0</v>
      </c>
      <c r="Y6">
        <f>IF('Total Scores'!$F5=7,'Total Scores'!$A5,0)</f>
        <v>4</v>
      </c>
      <c r="Z6" t="str">
        <f>IF('Total Scores'!$F5=7,'Total Scores'!$B5,0)</f>
        <v>Pittman</v>
      </c>
      <c r="AA6" t="str">
        <f>IF('Total Scores'!$F5=7,'Total Scores'!$C5,0)</f>
        <v>James</v>
      </c>
      <c r="AB6">
        <f>IF('Total Scores'!$F5=7,'Total Scores'!$G5,0)</f>
        <v>293</v>
      </c>
      <c r="AC6">
        <f>IF('Total Scores'!$F5=8,'Total Scores'!$A5,0)</f>
        <v>0</v>
      </c>
      <c r="AD6">
        <f>IF('Total Scores'!$F5=8,'Total Scores'!$B5,0)</f>
        <v>0</v>
      </c>
      <c r="AE6">
        <f>IF('Total Scores'!$F5=8,'Total Scores'!$C5,0)</f>
        <v>0</v>
      </c>
      <c r="AF6">
        <f>IF('Total Scores'!$F5=8,'Total Scores'!$G5,0)</f>
        <v>0</v>
      </c>
      <c r="AG6">
        <f>IF('Total Scores'!$F5=9,'Total Scores'!$A5,0)</f>
        <v>0</v>
      </c>
      <c r="AH6">
        <f>IF('Total Scores'!$F5=9,'Total Scores'!$B5,0)</f>
        <v>0</v>
      </c>
      <c r="AI6">
        <f>IF('Total Scores'!$F5=9,'Total Scores'!$C5,0)</f>
        <v>0</v>
      </c>
      <c r="AJ6">
        <f>IF('Total Scores'!$F5=9,'Total Scores'!$G5,0)</f>
        <v>0</v>
      </c>
    </row>
    <row r="7" spans="1:36" x14ac:dyDescent="0.2">
      <c r="A7" t="e">
        <f>IF('Total Scores'!#REF!=1,'Total Scores'!#REF!,0)</f>
        <v>#REF!</v>
      </c>
      <c r="B7" t="e">
        <f>IF('Total Scores'!#REF!=1,'Total Scores'!#REF!,0)</f>
        <v>#REF!</v>
      </c>
      <c r="C7" t="e">
        <f>IF('Total Scores'!#REF!=1,'Total Scores'!#REF!,0)</f>
        <v>#REF!</v>
      </c>
      <c r="D7" t="e">
        <f>IF('Total Scores'!#REF!=1,'Total Scores'!#REF!,0)</f>
        <v>#REF!</v>
      </c>
      <c r="E7" t="e">
        <f>IF('Total Scores'!#REF!=2,'Total Scores'!#REF!,0)</f>
        <v>#REF!</v>
      </c>
      <c r="F7" t="e">
        <f>IF('Total Scores'!#REF!=2,'Total Scores'!#REF!,0)</f>
        <v>#REF!</v>
      </c>
      <c r="G7" t="e">
        <f>IF('Total Scores'!#REF!=2,'Total Scores'!#REF!,0)</f>
        <v>#REF!</v>
      </c>
      <c r="H7" t="e">
        <f>IF('Total Scores'!#REF!=2,'Total Scores'!#REF!,0)</f>
        <v>#REF!</v>
      </c>
      <c r="I7" t="e">
        <f>IF('Total Scores'!#REF!=3,'Total Scores'!#REF!,0)</f>
        <v>#REF!</v>
      </c>
      <c r="J7" t="e">
        <f>IF('Total Scores'!#REF!=3,'Total Scores'!#REF!,0)</f>
        <v>#REF!</v>
      </c>
      <c r="K7" t="e">
        <f>IF('Total Scores'!#REF!=3,'Total Scores'!#REF!,0)</f>
        <v>#REF!</v>
      </c>
      <c r="L7" t="e">
        <f>IF('Total Scores'!#REF!=3,'Total Scores'!#REF!,0)</f>
        <v>#REF!</v>
      </c>
      <c r="M7" t="e">
        <f>IF('Total Scores'!#REF!=4,'Total Scores'!#REF!,0)</f>
        <v>#REF!</v>
      </c>
      <c r="N7" t="e">
        <f>IF('Total Scores'!#REF!=4,'Total Scores'!#REF!,0)</f>
        <v>#REF!</v>
      </c>
      <c r="O7" t="e">
        <f>IF('Total Scores'!#REF!=4,'Total Scores'!#REF!,0)</f>
        <v>#REF!</v>
      </c>
      <c r="P7" t="e">
        <f>IF('Total Scores'!#REF!=4,'Total Scores'!#REF!,0)</f>
        <v>#REF!</v>
      </c>
      <c r="Q7" t="e">
        <f>IF('Total Scores'!#REF!=5,'Total Scores'!#REF!,0)</f>
        <v>#REF!</v>
      </c>
      <c r="R7" t="e">
        <f>IF('Total Scores'!#REF!=5,'Total Scores'!#REF!,0)</f>
        <v>#REF!</v>
      </c>
      <c r="S7" t="e">
        <f>IF('Total Scores'!#REF!=5,'Total Scores'!#REF!,0)</f>
        <v>#REF!</v>
      </c>
      <c r="T7" t="e">
        <f>IF('Total Scores'!#REF!=5,'Total Scores'!#REF!,0)</f>
        <v>#REF!</v>
      </c>
      <c r="U7" t="e">
        <f>IF('Total Scores'!#REF!=6,'Total Scores'!#REF!,0)</f>
        <v>#REF!</v>
      </c>
      <c r="V7" t="e">
        <f>IF('Total Scores'!#REF!=6,'Total Scores'!#REF!,0)</f>
        <v>#REF!</v>
      </c>
      <c r="W7" t="e">
        <f>IF('Total Scores'!#REF!=6,'Total Scores'!#REF!,0)</f>
        <v>#REF!</v>
      </c>
      <c r="X7" t="e">
        <f>IF('Total Scores'!#REF!=6,'Total Scores'!#REF!,0)</f>
        <v>#REF!</v>
      </c>
      <c r="Y7" t="e">
        <f>IF('Total Scores'!#REF!=7,'Total Scores'!#REF!,0)</f>
        <v>#REF!</v>
      </c>
      <c r="Z7" t="e">
        <f>IF('Total Scores'!#REF!=7,'Total Scores'!#REF!,0)</f>
        <v>#REF!</v>
      </c>
      <c r="AA7" t="e">
        <f>IF('Total Scores'!#REF!=7,'Total Scores'!#REF!,0)</f>
        <v>#REF!</v>
      </c>
      <c r="AB7" t="e">
        <f>IF('Total Scores'!#REF!=7,'Total Scores'!#REF!,0)</f>
        <v>#REF!</v>
      </c>
      <c r="AC7" t="e">
        <f>IF('Total Scores'!#REF!=8,'Total Scores'!#REF!,0)</f>
        <v>#REF!</v>
      </c>
      <c r="AD7" t="e">
        <f>IF('Total Scores'!#REF!=8,'Total Scores'!#REF!,0)</f>
        <v>#REF!</v>
      </c>
      <c r="AE7" t="e">
        <f>IF('Total Scores'!#REF!=8,'Total Scores'!#REF!,0)</f>
        <v>#REF!</v>
      </c>
      <c r="AF7" t="e">
        <f>IF('Total Scores'!#REF!=8,'Total Scores'!#REF!,0)</f>
        <v>#REF!</v>
      </c>
      <c r="AG7" t="e">
        <f>IF('Total Scores'!#REF!=9,'Total Scores'!#REF!,0)</f>
        <v>#REF!</v>
      </c>
      <c r="AH7" t="e">
        <f>IF('Total Scores'!#REF!=9,'Total Scores'!#REF!,0)</f>
        <v>#REF!</v>
      </c>
      <c r="AI7" t="e">
        <f>IF('Total Scores'!#REF!=9,'Total Scores'!#REF!,0)</f>
        <v>#REF!</v>
      </c>
      <c r="AJ7" t="e">
        <f>IF('Total Scores'!#REF!=9,'Total Scores'!#REF!,0)</f>
        <v>#REF!</v>
      </c>
    </row>
    <row r="8" spans="1:36" x14ac:dyDescent="0.2">
      <c r="A8">
        <f>IF('Total Scores'!$F6=1,'Total Scores'!$A6,0)</f>
        <v>0</v>
      </c>
      <c r="B8">
        <f>IF('Total Scores'!$F6=1,'Total Scores'!$B6,0)</f>
        <v>0</v>
      </c>
      <c r="C8">
        <f>IF('Total Scores'!$F6=1,'Total Scores'!$C6,0)</f>
        <v>0</v>
      </c>
      <c r="D8">
        <f>IF('Total Scores'!$F6=1,'Total Scores'!$G6,0)</f>
        <v>0</v>
      </c>
      <c r="E8">
        <f>IF('Total Scores'!$F6=2,'Total Scores'!$A6,0)</f>
        <v>0</v>
      </c>
      <c r="F8">
        <f>IF('Total Scores'!$F6=2,'Total Scores'!$B6,0)</f>
        <v>0</v>
      </c>
      <c r="G8">
        <f>IF('Total Scores'!$F6=2,'Total Scores'!$C6,0)</f>
        <v>0</v>
      </c>
      <c r="H8">
        <f>IF('Total Scores'!$F6=2,'Total Scores'!$G6,0)</f>
        <v>0</v>
      </c>
      <c r="I8">
        <f>IF('Total Scores'!$F6=3,'Total Scores'!$A6,0)</f>
        <v>6</v>
      </c>
      <c r="J8" t="str">
        <f>IF('Total Scores'!$F6=3,'Total Scores'!$B6,0)</f>
        <v>Desiato</v>
      </c>
      <c r="K8" t="str">
        <f>IF('Total Scores'!$F6=3,'Total Scores'!$C6,0)</f>
        <v>Dominick</v>
      </c>
      <c r="L8">
        <f>IF('Total Scores'!$F6=3,'Total Scores'!$G6,0)</f>
        <v>230.52999999999997</v>
      </c>
      <c r="M8">
        <f>IF('Total Scores'!$F6=4,'Total Scores'!$A6,0)</f>
        <v>0</v>
      </c>
      <c r="N8">
        <f>IF('Total Scores'!$F6=4,'Total Scores'!$B6,0)</f>
        <v>0</v>
      </c>
      <c r="O8">
        <f>IF('Total Scores'!$F6=4,'Total Scores'!$C6,0)</f>
        <v>0</v>
      </c>
      <c r="P8">
        <f>IF('Total Scores'!$F6=4,'Total Scores'!$G6,0)</f>
        <v>0</v>
      </c>
      <c r="Q8">
        <f>IF('Total Scores'!$F6=5,'Total Scores'!$A6,0)</f>
        <v>0</v>
      </c>
      <c r="R8">
        <f>IF('Total Scores'!$F6=5,'Total Scores'!$B6,0)</f>
        <v>0</v>
      </c>
      <c r="S8">
        <f>IF('Total Scores'!$F6=5,'Total Scores'!$C6,0)</f>
        <v>0</v>
      </c>
      <c r="T8">
        <f>IF('Total Scores'!$F6=5,'Total Scores'!$G6,0)</f>
        <v>0</v>
      </c>
      <c r="U8">
        <f>IF('Total Scores'!$F6=6,'Total Scores'!$A6,0)</f>
        <v>0</v>
      </c>
      <c r="V8">
        <f>IF('Total Scores'!$F6=6,'Total Scores'!$B6,0)</f>
        <v>0</v>
      </c>
      <c r="W8">
        <f>IF('Total Scores'!$F6=6,'Total Scores'!$C6,0)</f>
        <v>0</v>
      </c>
      <c r="X8">
        <f>IF('Total Scores'!$F6=6,'Total Scores'!$G6,0)</f>
        <v>0</v>
      </c>
      <c r="Y8">
        <f>IF('Total Scores'!$F6=7,'Total Scores'!$A6,0)</f>
        <v>0</v>
      </c>
      <c r="Z8">
        <f>IF('Total Scores'!$F6=7,'Total Scores'!$B6,0)</f>
        <v>0</v>
      </c>
      <c r="AA8">
        <f>IF('Total Scores'!$F6=7,'Total Scores'!$C6,0)</f>
        <v>0</v>
      </c>
      <c r="AB8">
        <f>IF('Total Scores'!$F6=7,'Total Scores'!$G6,0)</f>
        <v>0</v>
      </c>
      <c r="AC8">
        <f>IF('Total Scores'!$F6=8,'Total Scores'!$A6,0)</f>
        <v>0</v>
      </c>
      <c r="AD8">
        <f>IF('Total Scores'!$F6=8,'Total Scores'!$B6,0)</f>
        <v>0</v>
      </c>
      <c r="AE8">
        <f>IF('Total Scores'!$F6=8,'Total Scores'!$C6,0)</f>
        <v>0</v>
      </c>
      <c r="AF8">
        <f>IF('Total Scores'!$F6=8,'Total Scores'!$G6,0)</f>
        <v>0</v>
      </c>
      <c r="AG8">
        <f>IF('Total Scores'!$F6=9,'Total Scores'!$A6,0)</f>
        <v>0</v>
      </c>
      <c r="AH8">
        <f>IF('Total Scores'!$F6=9,'Total Scores'!$B6,0)</f>
        <v>0</v>
      </c>
      <c r="AI8">
        <f>IF('Total Scores'!$F6=9,'Total Scores'!$C6,0)</f>
        <v>0</v>
      </c>
      <c r="AJ8">
        <f>IF('Total Scores'!$F6=9,'Total Scores'!$G6,0)</f>
        <v>0</v>
      </c>
    </row>
    <row r="9" spans="1:36" x14ac:dyDescent="0.2">
      <c r="A9" t="e">
        <f>IF('Total Scores'!#REF!=1,'Total Scores'!#REF!,0)</f>
        <v>#REF!</v>
      </c>
      <c r="B9" t="e">
        <f>IF('Total Scores'!#REF!=1,'Total Scores'!#REF!,0)</f>
        <v>#REF!</v>
      </c>
      <c r="C9" t="e">
        <f>IF('Total Scores'!#REF!=1,'Total Scores'!#REF!,0)</f>
        <v>#REF!</v>
      </c>
      <c r="D9" t="e">
        <f>IF('Total Scores'!#REF!=1,'Total Scores'!#REF!,0)</f>
        <v>#REF!</v>
      </c>
      <c r="E9" t="e">
        <f>IF('Total Scores'!#REF!=2,'Total Scores'!#REF!,0)</f>
        <v>#REF!</v>
      </c>
      <c r="F9" t="e">
        <f>IF('Total Scores'!#REF!=2,'Total Scores'!#REF!,0)</f>
        <v>#REF!</v>
      </c>
      <c r="G9" t="e">
        <f>IF('Total Scores'!#REF!=2,'Total Scores'!#REF!,0)</f>
        <v>#REF!</v>
      </c>
      <c r="H9" t="e">
        <f>IF('Total Scores'!#REF!=2,'Total Scores'!#REF!,0)</f>
        <v>#REF!</v>
      </c>
      <c r="I9" t="e">
        <f>IF('Total Scores'!#REF!=3,'Total Scores'!#REF!,0)</f>
        <v>#REF!</v>
      </c>
      <c r="J9" t="e">
        <f>IF('Total Scores'!#REF!=3,'Total Scores'!#REF!,0)</f>
        <v>#REF!</v>
      </c>
      <c r="K9" t="e">
        <f>IF('Total Scores'!#REF!=3,'Total Scores'!#REF!,0)</f>
        <v>#REF!</v>
      </c>
      <c r="L9" t="e">
        <f>IF('Total Scores'!#REF!=3,'Total Scores'!#REF!,0)</f>
        <v>#REF!</v>
      </c>
      <c r="M9" t="e">
        <f>IF('Total Scores'!#REF!=4,'Total Scores'!#REF!,0)</f>
        <v>#REF!</v>
      </c>
      <c r="N9" t="e">
        <f>IF('Total Scores'!#REF!=4,'Total Scores'!#REF!,0)</f>
        <v>#REF!</v>
      </c>
      <c r="O9" t="e">
        <f>IF('Total Scores'!#REF!=4,'Total Scores'!#REF!,0)</f>
        <v>#REF!</v>
      </c>
      <c r="P9" t="e">
        <f>IF('Total Scores'!#REF!=4,'Total Scores'!#REF!,0)</f>
        <v>#REF!</v>
      </c>
      <c r="Q9" t="e">
        <f>IF('Total Scores'!#REF!=5,'Total Scores'!#REF!,0)</f>
        <v>#REF!</v>
      </c>
      <c r="R9" t="e">
        <f>IF('Total Scores'!#REF!=5,'Total Scores'!#REF!,0)</f>
        <v>#REF!</v>
      </c>
      <c r="S9" t="e">
        <f>IF('Total Scores'!#REF!=5,'Total Scores'!#REF!,0)</f>
        <v>#REF!</v>
      </c>
      <c r="T9" t="e">
        <f>IF('Total Scores'!#REF!=5,'Total Scores'!#REF!,0)</f>
        <v>#REF!</v>
      </c>
      <c r="U9" t="e">
        <f>IF('Total Scores'!#REF!=6,'Total Scores'!#REF!,0)</f>
        <v>#REF!</v>
      </c>
      <c r="V9" t="e">
        <f>IF('Total Scores'!#REF!=6,'Total Scores'!#REF!,0)</f>
        <v>#REF!</v>
      </c>
      <c r="W9" t="e">
        <f>IF('Total Scores'!#REF!=6,'Total Scores'!#REF!,0)</f>
        <v>#REF!</v>
      </c>
      <c r="X9" t="e">
        <f>IF('Total Scores'!#REF!=6,'Total Scores'!#REF!,0)</f>
        <v>#REF!</v>
      </c>
      <c r="Y9" t="e">
        <f>IF('Total Scores'!#REF!=7,'Total Scores'!#REF!,0)</f>
        <v>#REF!</v>
      </c>
      <c r="Z9" t="e">
        <f>IF('Total Scores'!#REF!=7,'Total Scores'!#REF!,0)</f>
        <v>#REF!</v>
      </c>
      <c r="AA9" t="e">
        <f>IF('Total Scores'!#REF!=7,'Total Scores'!#REF!,0)</f>
        <v>#REF!</v>
      </c>
      <c r="AB9" t="e">
        <f>IF('Total Scores'!#REF!=7,'Total Scores'!#REF!,0)</f>
        <v>#REF!</v>
      </c>
      <c r="AC9" t="e">
        <f>IF('Total Scores'!#REF!=8,'Total Scores'!#REF!,0)</f>
        <v>#REF!</v>
      </c>
      <c r="AD9" t="e">
        <f>IF('Total Scores'!#REF!=8,'Total Scores'!#REF!,0)</f>
        <v>#REF!</v>
      </c>
      <c r="AE9" t="e">
        <f>IF('Total Scores'!#REF!=8,'Total Scores'!#REF!,0)</f>
        <v>#REF!</v>
      </c>
      <c r="AF9" t="e">
        <f>IF('Total Scores'!#REF!=8,'Total Scores'!#REF!,0)</f>
        <v>#REF!</v>
      </c>
      <c r="AG9" t="e">
        <f>IF('Total Scores'!#REF!=9,'Total Scores'!#REF!,0)</f>
        <v>#REF!</v>
      </c>
      <c r="AH9" t="e">
        <f>IF('Total Scores'!#REF!=9,'Total Scores'!#REF!,0)</f>
        <v>#REF!</v>
      </c>
      <c r="AI9" t="e">
        <f>IF('Total Scores'!#REF!=9,'Total Scores'!#REF!,0)</f>
        <v>#REF!</v>
      </c>
      <c r="AJ9" t="e">
        <f>IF('Total Scores'!#REF!=9,'Total Scores'!#REF!,0)</f>
        <v>#REF!</v>
      </c>
    </row>
    <row r="10" spans="1:36" x14ac:dyDescent="0.2">
      <c r="A10">
        <f>IF('Total Scores'!$F8=1,'Total Scores'!$A8,0)</f>
        <v>0</v>
      </c>
      <c r="B10">
        <f>IF('Total Scores'!$F8=1,'Total Scores'!$B8,0)</f>
        <v>0</v>
      </c>
      <c r="C10">
        <f>IF('Total Scores'!$F8=1,'Total Scores'!$C8,0)</f>
        <v>0</v>
      </c>
      <c r="D10">
        <f>IF('Total Scores'!$F8=1,'Total Scores'!$G8,0)</f>
        <v>0</v>
      </c>
      <c r="E10">
        <f>IF('Total Scores'!$F8=2,'Total Scores'!$A8,0)</f>
        <v>0</v>
      </c>
      <c r="F10">
        <f>IF('Total Scores'!$F8=2,'Total Scores'!$B8,0)</f>
        <v>0</v>
      </c>
      <c r="G10">
        <f>IF('Total Scores'!$F8=2,'Total Scores'!$C8,0)</f>
        <v>0</v>
      </c>
      <c r="H10">
        <f>IF('Total Scores'!$F8=2,'Total Scores'!$G8,0)</f>
        <v>0</v>
      </c>
      <c r="I10">
        <f>IF('Total Scores'!$F8=3,'Total Scores'!$A8,0)</f>
        <v>0</v>
      </c>
      <c r="J10">
        <f>IF('Total Scores'!$F8=3,'Total Scores'!$B8,0)</f>
        <v>0</v>
      </c>
      <c r="K10">
        <f>IF('Total Scores'!$F8=3,'Total Scores'!$C8,0)</f>
        <v>0</v>
      </c>
      <c r="L10">
        <f>IF('Total Scores'!$F8=3,'Total Scores'!$G8,0)</f>
        <v>0</v>
      </c>
      <c r="M10">
        <f>IF('Total Scores'!$F8=4,'Total Scores'!$A8,0)</f>
        <v>0</v>
      </c>
      <c r="N10">
        <f>IF('Total Scores'!$F8=4,'Total Scores'!$B8,0)</f>
        <v>0</v>
      </c>
      <c r="O10">
        <f>IF('Total Scores'!$F8=4,'Total Scores'!$C8,0)</f>
        <v>0</v>
      </c>
      <c r="P10">
        <f>IF('Total Scores'!$F8=4,'Total Scores'!$G8,0)</f>
        <v>0</v>
      </c>
      <c r="Q10">
        <f>IF('Total Scores'!$F8=5,'Total Scores'!$A8,0)</f>
        <v>0</v>
      </c>
      <c r="R10">
        <f>IF('Total Scores'!$F8=5,'Total Scores'!$B8,0)</f>
        <v>0</v>
      </c>
      <c r="S10">
        <f>IF('Total Scores'!$F8=5,'Total Scores'!$C8,0)</f>
        <v>0</v>
      </c>
      <c r="T10">
        <f>IF('Total Scores'!$F8=5,'Total Scores'!$G8,0)</f>
        <v>0</v>
      </c>
      <c r="U10">
        <f>IF('Total Scores'!$F8=6,'Total Scores'!$A8,0)</f>
        <v>0</v>
      </c>
      <c r="V10">
        <f>IF('Total Scores'!$F8=6,'Total Scores'!$B8,0)</f>
        <v>0</v>
      </c>
      <c r="W10">
        <f>IF('Total Scores'!$F8=6,'Total Scores'!$C8,0)</f>
        <v>0</v>
      </c>
      <c r="X10">
        <f>IF('Total Scores'!$F8=6,'Total Scores'!$G8,0)</f>
        <v>0</v>
      </c>
      <c r="Y10">
        <f>IF('Total Scores'!$F8=7,'Total Scores'!$A8,0)</f>
        <v>8</v>
      </c>
      <c r="Z10" t="str">
        <f>IF('Total Scores'!$F8=7,'Total Scores'!$B8,0)</f>
        <v>Jenkins</v>
      </c>
      <c r="AA10" t="str">
        <f>IF('Total Scores'!$F8=7,'Total Scores'!$C8,0)</f>
        <v>Bryce</v>
      </c>
      <c r="AB10">
        <f>IF('Total Scores'!$F8=7,'Total Scores'!$G8,0)</f>
        <v>278.61</v>
      </c>
      <c r="AC10">
        <f>IF('Total Scores'!$F8=8,'Total Scores'!$A8,0)</f>
        <v>0</v>
      </c>
      <c r="AD10">
        <f>IF('Total Scores'!$F8=8,'Total Scores'!$B8,0)</f>
        <v>0</v>
      </c>
      <c r="AE10">
        <f>IF('Total Scores'!$F8=8,'Total Scores'!$C8,0)</f>
        <v>0</v>
      </c>
      <c r="AF10">
        <f>IF('Total Scores'!$F8=8,'Total Scores'!$G8,0)</f>
        <v>0</v>
      </c>
      <c r="AG10">
        <f>IF('Total Scores'!$F8=9,'Total Scores'!$A8,0)</f>
        <v>0</v>
      </c>
      <c r="AH10">
        <f>IF('Total Scores'!$F8=9,'Total Scores'!$B8,0)</f>
        <v>0</v>
      </c>
      <c r="AI10">
        <f>IF('Total Scores'!$F8=9,'Total Scores'!$C8,0)</f>
        <v>0</v>
      </c>
      <c r="AJ10">
        <f>IF('Total Scores'!$F8=9,'Total Scores'!$G8,0)</f>
        <v>0</v>
      </c>
    </row>
    <row r="11" spans="1:36" x14ac:dyDescent="0.2">
      <c r="A11">
        <f>IF('Total Scores'!$F9=1,'Total Scores'!$A9,0)</f>
        <v>0</v>
      </c>
      <c r="B11">
        <f>IF('Total Scores'!$F9=1,'Total Scores'!$B9,0)</f>
        <v>0</v>
      </c>
      <c r="C11">
        <f>IF('Total Scores'!$F9=1,'Total Scores'!$C9,0)</f>
        <v>0</v>
      </c>
      <c r="D11">
        <f>IF('Total Scores'!$F9=1,'Total Scores'!$G9,0)</f>
        <v>0</v>
      </c>
      <c r="E11">
        <f>IF('Total Scores'!$F9=2,'Total Scores'!$A9,0)</f>
        <v>9</v>
      </c>
      <c r="F11" t="str">
        <f>IF('Total Scores'!$F9=2,'Total Scores'!$B9,0)</f>
        <v>Buckley</v>
      </c>
      <c r="G11" t="str">
        <f>IF('Total Scores'!$F9=2,'Total Scores'!$C9,0)</f>
        <v>Andre "Ben"</v>
      </c>
      <c r="H11">
        <f>IF('Total Scores'!$F9=2,'Total Scores'!$G9,0)</f>
        <v>250.19</v>
      </c>
      <c r="I11">
        <f>IF('Total Scores'!$F9=3,'Total Scores'!$A9,0)</f>
        <v>0</v>
      </c>
      <c r="J11">
        <f>IF('Total Scores'!$F9=3,'Total Scores'!$B9,0)</f>
        <v>0</v>
      </c>
      <c r="K11">
        <f>IF('Total Scores'!$F9=3,'Total Scores'!$C9,0)</f>
        <v>0</v>
      </c>
      <c r="L11">
        <f>IF('Total Scores'!$F9=3,'Total Scores'!$G9,0)</f>
        <v>0</v>
      </c>
      <c r="M11">
        <f>IF('Total Scores'!$F9=4,'Total Scores'!$A9,0)</f>
        <v>0</v>
      </c>
      <c r="N11">
        <f>IF('Total Scores'!$F9=4,'Total Scores'!$B9,0)</f>
        <v>0</v>
      </c>
      <c r="O11">
        <f>IF('Total Scores'!$F9=4,'Total Scores'!$C9,0)</f>
        <v>0</v>
      </c>
      <c r="P11">
        <f>IF('Total Scores'!$F9=4,'Total Scores'!$G9,0)</f>
        <v>0</v>
      </c>
      <c r="Q11">
        <f>IF('Total Scores'!$F9=5,'Total Scores'!$A9,0)</f>
        <v>0</v>
      </c>
      <c r="R11">
        <f>IF('Total Scores'!$F9=5,'Total Scores'!$B9,0)</f>
        <v>0</v>
      </c>
      <c r="S11">
        <f>IF('Total Scores'!$F9=5,'Total Scores'!$C9,0)</f>
        <v>0</v>
      </c>
      <c r="T11">
        <f>IF('Total Scores'!$F9=5,'Total Scores'!$G9,0)</f>
        <v>0</v>
      </c>
      <c r="U11">
        <f>IF('Total Scores'!$F9=6,'Total Scores'!$A9,0)</f>
        <v>0</v>
      </c>
      <c r="V11">
        <f>IF('Total Scores'!$F9=6,'Total Scores'!$B9,0)</f>
        <v>0</v>
      </c>
      <c r="W11">
        <f>IF('Total Scores'!$F9=6,'Total Scores'!$C9,0)</f>
        <v>0</v>
      </c>
      <c r="X11">
        <f>IF('Total Scores'!$F9=6,'Total Scores'!$G9,0)</f>
        <v>0</v>
      </c>
      <c r="Y11">
        <f>IF('Total Scores'!$F9=7,'Total Scores'!$A9,0)</f>
        <v>0</v>
      </c>
      <c r="Z11">
        <f>IF('Total Scores'!$F9=7,'Total Scores'!$B9,0)</f>
        <v>0</v>
      </c>
      <c r="AA11">
        <f>IF('Total Scores'!$F9=7,'Total Scores'!$C9,0)</f>
        <v>0</v>
      </c>
      <c r="AB11">
        <f>IF('Total Scores'!$F9=7,'Total Scores'!$G9,0)</f>
        <v>0</v>
      </c>
      <c r="AC11">
        <f>IF('Total Scores'!$F9=8,'Total Scores'!$A9,0)</f>
        <v>0</v>
      </c>
      <c r="AD11">
        <f>IF('Total Scores'!$F9=8,'Total Scores'!$B9,0)</f>
        <v>0</v>
      </c>
      <c r="AE11">
        <f>IF('Total Scores'!$F9=8,'Total Scores'!$C9,0)</f>
        <v>0</v>
      </c>
      <c r="AF11">
        <f>IF('Total Scores'!$F9=8,'Total Scores'!$G9,0)</f>
        <v>0</v>
      </c>
      <c r="AG11">
        <f>IF('Total Scores'!$F9=9,'Total Scores'!$A9,0)</f>
        <v>0</v>
      </c>
      <c r="AH11">
        <f>IF('Total Scores'!$F9=9,'Total Scores'!$B9,0)</f>
        <v>0</v>
      </c>
      <c r="AI11">
        <f>IF('Total Scores'!$F9=9,'Total Scores'!$C9,0)</f>
        <v>0</v>
      </c>
      <c r="AJ11">
        <f>IF('Total Scores'!$F9=9,'Total Scores'!$G9,0)</f>
        <v>0</v>
      </c>
    </row>
    <row r="12" spans="1:36" x14ac:dyDescent="0.2">
      <c r="A12">
        <f>IF('Total Scores'!$F10=1,'Total Scores'!$A10,0)</f>
        <v>10</v>
      </c>
      <c r="B12" t="str">
        <f>IF('Total Scores'!$F10=1,'Total Scores'!$B10,0)</f>
        <v>Hon</v>
      </c>
      <c r="C12" t="str">
        <f>IF('Total Scores'!$F10=1,'Total Scores'!$C10,0)</f>
        <v>Randy</v>
      </c>
      <c r="D12">
        <f>IF('Total Scores'!$F10=1,'Total Scores'!$G10,0)</f>
        <v>253.94</v>
      </c>
      <c r="E12">
        <f>IF('Total Scores'!$F10=2,'Total Scores'!$A10,0)</f>
        <v>0</v>
      </c>
      <c r="F12">
        <f>IF('Total Scores'!$F10=2,'Total Scores'!$B10,0)</f>
        <v>0</v>
      </c>
      <c r="G12">
        <f>IF('Total Scores'!$F10=2,'Total Scores'!$C10,0)</f>
        <v>0</v>
      </c>
      <c r="H12">
        <f>IF('Total Scores'!$F10=2,'Total Scores'!$G10,0)</f>
        <v>0</v>
      </c>
      <c r="I12">
        <f>IF('Total Scores'!$F10=3,'Total Scores'!$A10,0)</f>
        <v>0</v>
      </c>
      <c r="J12">
        <f>IF('Total Scores'!$F10=3,'Total Scores'!$B10,0)</f>
        <v>0</v>
      </c>
      <c r="K12">
        <f>IF('Total Scores'!$F10=3,'Total Scores'!$C10,0)</f>
        <v>0</v>
      </c>
      <c r="L12">
        <f>IF('Total Scores'!$F10=3,'Total Scores'!$G10,0)</f>
        <v>0</v>
      </c>
      <c r="M12">
        <f>IF('Total Scores'!$F10=4,'Total Scores'!$A10,0)</f>
        <v>0</v>
      </c>
      <c r="N12">
        <f>IF('Total Scores'!$F10=4,'Total Scores'!$B10,0)</f>
        <v>0</v>
      </c>
      <c r="O12">
        <f>IF('Total Scores'!$F10=4,'Total Scores'!$C10,0)</f>
        <v>0</v>
      </c>
      <c r="P12">
        <f>IF('Total Scores'!$F10=4,'Total Scores'!$G10,0)</f>
        <v>0</v>
      </c>
      <c r="Q12">
        <f>IF('Total Scores'!$F10=5,'Total Scores'!$A10,0)</f>
        <v>0</v>
      </c>
      <c r="R12">
        <f>IF('Total Scores'!$F10=5,'Total Scores'!$B10,0)</f>
        <v>0</v>
      </c>
      <c r="S12">
        <f>IF('Total Scores'!$F10=5,'Total Scores'!$C10,0)</f>
        <v>0</v>
      </c>
      <c r="T12">
        <f>IF('Total Scores'!$F10=5,'Total Scores'!$G10,0)</f>
        <v>0</v>
      </c>
      <c r="U12">
        <f>IF('Total Scores'!$F10=6,'Total Scores'!$A10,0)</f>
        <v>0</v>
      </c>
      <c r="V12">
        <f>IF('Total Scores'!$F10=6,'Total Scores'!$B10,0)</f>
        <v>0</v>
      </c>
      <c r="W12">
        <f>IF('Total Scores'!$F10=6,'Total Scores'!$C10,0)</f>
        <v>0</v>
      </c>
      <c r="X12">
        <f>IF('Total Scores'!$F10=6,'Total Scores'!$G10,0)</f>
        <v>0</v>
      </c>
      <c r="Y12">
        <f>IF('Total Scores'!$F10=7,'Total Scores'!$A10,0)</f>
        <v>0</v>
      </c>
      <c r="Z12">
        <f>IF('Total Scores'!$F10=7,'Total Scores'!$B10,0)</f>
        <v>0</v>
      </c>
      <c r="AA12">
        <f>IF('Total Scores'!$F10=7,'Total Scores'!$C10,0)</f>
        <v>0</v>
      </c>
      <c r="AB12">
        <f>IF('Total Scores'!$F10=7,'Total Scores'!$G10,0)</f>
        <v>0</v>
      </c>
      <c r="AC12">
        <f>IF('Total Scores'!$F10=8,'Total Scores'!$A10,0)</f>
        <v>0</v>
      </c>
      <c r="AD12">
        <f>IF('Total Scores'!$F10=8,'Total Scores'!$B10,0)</f>
        <v>0</v>
      </c>
      <c r="AE12">
        <f>IF('Total Scores'!$F10=8,'Total Scores'!$C10,0)</f>
        <v>0</v>
      </c>
      <c r="AF12">
        <f>IF('Total Scores'!$F10=8,'Total Scores'!$G10,0)</f>
        <v>0</v>
      </c>
      <c r="AG12">
        <f>IF('Total Scores'!$F10=9,'Total Scores'!$A10,0)</f>
        <v>0</v>
      </c>
      <c r="AH12">
        <f>IF('Total Scores'!$F10=9,'Total Scores'!$B10,0)</f>
        <v>0</v>
      </c>
      <c r="AI12">
        <f>IF('Total Scores'!$F10=9,'Total Scores'!$C10,0)</f>
        <v>0</v>
      </c>
      <c r="AJ12">
        <f>IF('Total Scores'!$F10=9,'Total Scores'!$G10,0)</f>
        <v>0</v>
      </c>
    </row>
    <row r="13" spans="1:36" x14ac:dyDescent="0.2">
      <c r="A13">
        <f>IF('Total Scores'!$F11=1,'Total Scores'!$A11,0)</f>
        <v>11</v>
      </c>
      <c r="B13" t="str">
        <f>IF('Total Scores'!$F11=1,'Total Scores'!$B11,0)</f>
        <v>Roeder</v>
      </c>
      <c r="C13" t="str">
        <f>IF('Total Scores'!$F11=1,'Total Scores'!$C11,0)</f>
        <v>Dustin</v>
      </c>
      <c r="D13">
        <f>IF('Total Scores'!$F11=1,'Total Scores'!$G11,0)</f>
        <v>268.30999999999995</v>
      </c>
      <c r="E13">
        <f>IF('Total Scores'!$F11=2,'Total Scores'!$A11,0)</f>
        <v>0</v>
      </c>
      <c r="F13">
        <f>IF('Total Scores'!$F11=2,'Total Scores'!$B11,0)</f>
        <v>0</v>
      </c>
      <c r="G13">
        <f>IF('Total Scores'!$F11=2,'Total Scores'!$C11,0)</f>
        <v>0</v>
      </c>
      <c r="H13">
        <f>IF('Total Scores'!$F11=2,'Total Scores'!$G11,0)</f>
        <v>0</v>
      </c>
      <c r="I13">
        <f>IF('Total Scores'!$F11=3,'Total Scores'!$A11,0)</f>
        <v>0</v>
      </c>
      <c r="J13">
        <f>IF('Total Scores'!$F11=3,'Total Scores'!$B11,0)</f>
        <v>0</v>
      </c>
      <c r="K13">
        <f>IF('Total Scores'!$F11=3,'Total Scores'!$C11,0)</f>
        <v>0</v>
      </c>
      <c r="L13">
        <f>IF('Total Scores'!$F11=3,'Total Scores'!$G11,0)</f>
        <v>0</v>
      </c>
      <c r="M13">
        <f>IF('Total Scores'!$F11=4,'Total Scores'!$A11,0)</f>
        <v>0</v>
      </c>
      <c r="N13">
        <f>IF('Total Scores'!$F11=4,'Total Scores'!$B11,0)</f>
        <v>0</v>
      </c>
      <c r="O13">
        <f>IF('Total Scores'!$F11=4,'Total Scores'!$C11,0)</f>
        <v>0</v>
      </c>
      <c r="P13">
        <f>IF('Total Scores'!$F11=4,'Total Scores'!$G11,0)</f>
        <v>0</v>
      </c>
      <c r="Q13">
        <f>IF('Total Scores'!$F11=5,'Total Scores'!$A11,0)</f>
        <v>0</v>
      </c>
      <c r="R13">
        <f>IF('Total Scores'!$F11=5,'Total Scores'!$B11,0)</f>
        <v>0</v>
      </c>
      <c r="S13">
        <f>IF('Total Scores'!$F11=5,'Total Scores'!$C11,0)</f>
        <v>0</v>
      </c>
      <c r="T13">
        <f>IF('Total Scores'!$F11=5,'Total Scores'!$G11,0)</f>
        <v>0</v>
      </c>
      <c r="U13">
        <f>IF('Total Scores'!$F11=6,'Total Scores'!$A11,0)</f>
        <v>0</v>
      </c>
      <c r="V13">
        <f>IF('Total Scores'!$F11=6,'Total Scores'!$B11,0)</f>
        <v>0</v>
      </c>
      <c r="W13">
        <f>IF('Total Scores'!$F11=6,'Total Scores'!$C11,0)</f>
        <v>0</v>
      </c>
      <c r="X13">
        <f>IF('Total Scores'!$F11=6,'Total Scores'!$G11,0)</f>
        <v>0</v>
      </c>
      <c r="Y13">
        <f>IF('Total Scores'!$F11=7,'Total Scores'!$A11,0)</f>
        <v>0</v>
      </c>
      <c r="Z13">
        <f>IF('Total Scores'!$F11=7,'Total Scores'!$B11,0)</f>
        <v>0</v>
      </c>
      <c r="AA13">
        <f>IF('Total Scores'!$F11=7,'Total Scores'!$C11,0)</f>
        <v>0</v>
      </c>
      <c r="AB13">
        <f>IF('Total Scores'!$F11=7,'Total Scores'!$G11,0)</f>
        <v>0</v>
      </c>
      <c r="AC13">
        <f>IF('Total Scores'!$F11=8,'Total Scores'!$A11,0)</f>
        <v>0</v>
      </c>
      <c r="AD13">
        <f>IF('Total Scores'!$F11=8,'Total Scores'!$B11,0)</f>
        <v>0</v>
      </c>
      <c r="AE13">
        <f>IF('Total Scores'!$F11=8,'Total Scores'!$C11,0)</f>
        <v>0</v>
      </c>
      <c r="AF13">
        <f>IF('Total Scores'!$F11=8,'Total Scores'!$G11,0)</f>
        <v>0</v>
      </c>
      <c r="AG13">
        <f>IF('Total Scores'!$F11=9,'Total Scores'!$A11,0)</f>
        <v>0</v>
      </c>
      <c r="AH13">
        <f>IF('Total Scores'!$F11=9,'Total Scores'!$B11,0)</f>
        <v>0</v>
      </c>
      <c r="AI13">
        <f>IF('Total Scores'!$F11=9,'Total Scores'!$C11,0)</f>
        <v>0</v>
      </c>
      <c r="AJ13">
        <f>IF('Total Scores'!$F11=9,'Total Scores'!$G11,0)</f>
        <v>0</v>
      </c>
    </row>
    <row r="14" spans="1:36" x14ac:dyDescent="0.2">
      <c r="A14">
        <f>IF('Total Scores'!$F12=1,'Total Scores'!$A12,0)</f>
        <v>12</v>
      </c>
      <c r="B14" t="str">
        <f>IF('Total Scores'!$F12=1,'Total Scores'!$B12,0)</f>
        <v>Gaines III</v>
      </c>
      <c r="C14" t="str">
        <f>IF('Total Scores'!$F12=1,'Total Scores'!$C12,0)</f>
        <v>Robert</v>
      </c>
      <c r="D14">
        <f>IF('Total Scores'!$F12=1,'Total Scores'!$G12,0)</f>
        <v>244.82</v>
      </c>
      <c r="E14">
        <f>IF('Total Scores'!$F12=2,'Total Scores'!$A12,0)</f>
        <v>0</v>
      </c>
      <c r="F14">
        <f>IF('Total Scores'!$F12=2,'Total Scores'!$B12,0)</f>
        <v>0</v>
      </c>
      <c r="G14">
        <f>IF('Total Scores'!$F12=2,'Total Scores'!$C12,0)</f>
        <v>0</v>
      </c>
      <c r="H14">
        <f>IF('Total Scores'!$F12=2,'Total Scores'!$G12,0)</f>
        <v>0</v>
      </c>
      <c r="I14">
        <f>IF('Total Scores'!$F12=3,'Total Scores'!$A12,0)</f>
        <v>0</v>
      </c>
      <c r="J14">
        <f>IF('Total Scores'!$F12=3,'Total Scores'!$B12,0)</f>
        <v>0</v>
      </c>
      <c r="K14">
        <f>IF('Total Scores'!$F12=3,'Total Scores'!$C12,0)</f>
        <v>0</v>
      </c>
      <c r="L14">
        <f>IF('Total Scores'!$F12=3,'Total Scores'!$G12,0)</f>
        <v>0</v>
      </c>
      <c r="M14">
        <f>IF('Total Scores'!$F12=4,'Total Scores'!$A12,0)</f>
        <v>0</v>
      </c>
      <c r="N14">
        <f>IF('Total Scores'!$F12=4,'Total Scores'!$B12,0)</f>
        <v>0</v>
      </c>
      <c r="O14">
        <f>IF('Total Scores'!$F12=4,'Total Scores'!$C12,0)</f>
        <v>0</v>
      </c>
      <c r="P14">
        <f>IF('Total Scores'!$F12=4,'Total Scores'!$G12,0)</f>
        <v>0</v>
      </c>
      <c r="Q14">
        <f>IF('Total Scores'!$F12=5,'Total Scores'!$A12,0)</f>
        <v>0</v>
      </c>
      <c r="R14">
        <f>IF('Total Scores'!$F12=5,'Total Scores'!$B12,0)</f>
        <v>0</v>
      </c>
      <c r="S14">
        <f>IF('Total Scores'!$F12=5,'Total Scores'!$C12,0)</f>
        <v>0</v>
      </c>
      <c r="T14">
        <f>IF('Total Scores'!$F12=5,'Total Scores'!$G12,0)</f>
        <v>0</v>
      </c>
      <c r="U14">
        <f>IF('Total Scores'!$F12=6,'Total Scores'!$A12,0)</f>
        <v>0</v>
      </c>
      <c r="V14">
        <f>IF('Total Scores'!$F12=6,'Total Scores'!$B12,0)</f>
        <v>0</v>
      </c>
      <c r="W14">
        <f>IF('Total Scores'!$F12=6,'Total Scores'!$C12,0)</f>
        <v>0</v>
      </c>
      <c r="X14">
        <f>IF('Total Scores'!$F12=6,'Total Scores'!$G12,0)</f>
        <v>0</v>
      </c>
      <c r="Y14">
        <f>IF('Total Scores'!$F12=7,'Total Scores'!$A12,0)</f>
        <v>0</v>
      </c>
      <c r="Z14">
        <f>IF('Total Scores'!$F12=7,'Total Scores'!$B12,0)</f>
        <v>0</v>
      </c>
      <c r="AA14">
        <f>IF('Total Scores'!$F12=7,'Total Scores'!$C12,0)</f>
        <v>0</v>
      </c>
      <c r="AB14">
        <f>IF('Total Scores'!$F12=7,'Total Scores'!$G12,0)</f>
        <v>0</v>
      </c>
      <c r="AC14">
        <f>IF('Total Scores'!$F12=8,'Total Scores'!$A12,0)</f>
        <v>0</v>
      </c>
      <c r="AD14">
        <f>IF('Total Scores'!$F12=8,'Total Scores'!$B12,0)</f>
        <v>0</v>
      </c>
      <c r="AE14">
        <f>IF('Total Scores'!$F12=8,'Total Scores'!$C12,0)</f>
        <v>0</v>
      </c>
      <c r="AF14">
        <f>IF('Total Scores'!$F12=8,'Total Scores'!$G12,0)</f>
        <v>0</v>
      </c>
      <c r="AG14">
        <f>IF('Total Scores'!$F12=9,'Total Scores'!$A12,0)</f>
        <v>0</v>
      </c>
      <c r="AH14">
        <f>IF('Total Scores'!$F12=9,'Total Scores'!$B12,0)</f>
        <v>0</v>
      </c>
      <c r="AI14">
        <f>IF('Total Scores'!$F12=9,'Total Scores'!$C12,0)</f>
        <v>0</v>
      </c>
      <c r="AJ14">
        <f>IF('Total Scores'!$F12=9,'Total Scores'!$G12,0)</f>
        <v>0</v>
      </c>
    </row>
    <row r="15" spans="1:36" x14ac:dyDescent="0.2">
      <c r="A15">
        <f>IF('Total Scores'!$F13=1,'Total Scores'!$A13,0)</f>
        <v>0</v>
      </c>
      <c r="B15">
        <f>IF('Total Scores'!$F13=1,'Total Scores'!$B13,0)</f>
        <v>0</v>
      </c>
      <c r="C15">
        <f>IF('Total Scores'!$F13=1,'Total Scores'!$C13,0)</f>
        <v>0</v>
      </c>
      <c r="D15">
        <f>IF('Total Scores'!$F13=1,'Total Scores'!$G13,0)</f>
        <v>0</v>
      </c>
      <c r="E15">
        <f>IF('Total Scores'!$F13=2,'Total Scores'!$A13,0)</f>
        <v>13</v>
      </c>
      <c r="F15" t="str">
        <f>IF('Total Scores'!$F13=2,'Total Scores'!$B13,0)</f>
        <v>Sheffield</v>
      </c>
      <c r="G15" t="str">
        <f>IF('Total Scores'!$F13=2,'Total Scores'!$C13,0)</f>
        <v>Brett</v>
      </c>
      <c r="H15">
        <f>IF('Total Scores'!$F13=2,'Total Scores'!$G13,0)</f>
        <v>239.85</v>
      </c>
      <c r="I15">
        <f>IF('Total Scores'!$F13=3,'Total Scores'!$A13,0)</f>
        <v>0</v>
      </c>
      <c r="J15">
        <f>IF('Total Scores'!$F13=3,'Total Scores'!$B13,0)</f>
        <v>0</v>
      </c>
      <c r="K15">
        <f>IF('Total Scores'!$F13=3,'Total Scores'!$C13,0)</f>
        <v>0</v>
      </c>
      <c r="L15">
        <f>IF('Total Scores'!$F13=3,'Total Scores'!$G13,0)</f>
        <v>0</v>
      </c>
      <c r="M15">
        <f>IF('Total Scores'!$F13=4,'Total Scores'!$A13,0)</f>
        <v>0</v>
      </c>
      <c r="N15">
        <f>IF('Total Scores'!$F13=4,'Total Scores'!$B13,0)</f>
        <v>0</v>
      </c>
      <c r="O15">
        <f>IF('Total Scores'!$F13=4,'Total Scores'!$C13,0)</f>
        <v>0</v>
      </c>
      <c r="P15">
        <f>IF('Total Scores'!$F13=4,'Total Scores'!$G13,0)</f>
        <v>0</v>
      </c>
      <c r="Q15">
        <f>IF('Total Scores'!$F13=5,'Total Scores'!$A13,0)</f>
        <v>0</v>
      </c>
      <c r="R15">
        <f>IF('Total Scores'!$F13=5,'Total Scores'!$B13,0)</f>
        <v>0</v>
      </c>
      <c r="S15">
        <f>IF('Total Scores'!$F13=5,'Total Scores'!$C13,0)</f>
        <v>0</v>
      </c>
      <c r="T15">
        <f>IF('Total Scores'!$F13=5,'Total Scores'!$G13,0)</f>
        <v>0</v>
      </c>
      <c r="U15">
        <f>IF('Total Scores'!$F13=6,'Total Scores'!$A13,0)</f>
        <v>0</v>
      </c>
      <c r="V15">
        <f>IF('Total Scores'!$F13=6,'Total Scores'!$B13,0)</f>
        <v>0</v>
      </c>
      <c r="W15">
        <f>IF('Total Scores'!$F13=6,'Total Scores'!$C13,0)</f>
        <v>0</v>
      </c>
      <c r="X15">
        <f>IF('Total Scores'!$F13=6,'Total Scores'!$G13,0)</f>
        <v>0</v>
      </c>
      <c r="Y15">
        <f>IF('Total Scores'!$F13=7,'Total Scores'!$A13,0)</f>
        <v>0</v>
      </c>
      <c r="Z15">
        <f>IF('Total Scores'!$F13=7,'Total Scores'!$B13,0)</f>
        <v>0</v>
      </c>
      <c r="AA15">
        <f>IF('Total Scores'!$F13=7,'Total Scores'!$C13,0)</f>
        <v>0</v>
      </c>
      <c r="AB15">
        <f>IF('Total Scores'!$F13=7,'Total Scores'!$G13,0)</f>
        <v>0</v>
      </c>
      <c r="AC15">
        <f>IF('Total Scores'!$F13=8,'Total Scores'!$A13,0)</f>
        <v>0</v>
      </c>
      <c r="AD15">
        <f>IF('Total Scores'!$F13=8,'Total Scores'!$B13,0)</f>
        <v>0</v>
      </c>
      <c r="AE15">
        <f>IF('Total Scores'!$F13=8,'Total Scores'!$C13,0)</f>
        <v>0</v>
      </c>
      <c r="AF15">
        <f>IF('Total Scores'!$F13=8,'Total Scores'!$G13,0)</f>
        <v>0</v>
      </c>
      <c r="AG15">
        <f>IF('Total Scores'!$F13=9,'Total Scores'!$A13,0)</f>
        <v>0</v>
      </c>
      <c r="AH15">
        <f>IF('Total Scores'!$F13=9,'Total Scores'!$B13,0)</f>
        <v>0</v>
      </c>
      <c r="AI15">
        <f>IF('Total Scores'!$F13=9,'Total Scores'!$C13,0)</f>
        <v>0</v>
      </c>
      <c r="AJ15">
        <f>IF('Total Scores'!$F13=9,'Total Scores'!$G13,0)</f>
        <v>0</v>
      </c>
    </row>
    <row r="16" spans="1:36" x14ac:dyDescent="0.2">
      <c r="A16">
        <f>IF('Total Scores'!$F14=1,'Total Scores'!$A14,0)</f>
        <v>0</v>
      </c>
      <c r="B16">
        <f>IF('Total Scores'!$F14=1,'Total Scores'!$B14,0)</f>
        <v>0</v>
      </c>
      <c r="C16">
        <f>IF('Total Scores'!$F14=1,'Total Scores'!$C14,0)</f>
        <v>0</v>
      </c>
      <c r="D16">
        <f>IF('Total Scores'!$F14=1,'Total Scores'!$G14,0)</f>
        <v>0</v>
      </c>
      <c r="E16">
        <f>IF('Total Scores'!$F14=2,'Total Scores'!$A14,0)</f>
        <v>0</v>
      </c>
      <c r="F16">
        <f>IF('Total Scores'!$F14=2,'Total Scores'!$B14,0)</f>
        <v>0</v>
      </c>
      <c r="G16">
        <f>IF('Total Scores'!$F14=2,'Total Scores'!$C14,0)</f>
        <v>0</v>
      </c>
      <c r="H16">
        <f>IF('Total Scores'!$F14=2,'Total Scores'!$G14,0)</f>
        <v>0</v>
      </c>
      <c r="I16">
        <f>IF('Total Scores'!$F14=3,'Total Scores'!$A14,0)</f>
        <v>0</v>
      </c>
      <c r="J16">
        <f>IF('Total Scores'!$F14=3,'Total Scores'!$B14,0)</f>
        <v>0</v>
      </c>
      <c r="K16">
        <f>IF('Total Scores'!$F14=3,'Total Scores'!$C14,0)</f>
        <v>0</v>
      </c>
      <c r="L16">
        <f>IF('Total Scores'!$F14=3,'Total Scores'!$G14,0)</f>
        <v>0</v>
      </c>
      <c r="M16">
        <f>IF('Total Scores'!$F14=4,'Total Scores'!$A14,0)</f>
        <v>14</v>
      </c>
      <c r="N16" t="str">
        <f>IF('Total Scores'!$F14=4,'Total Scores'!$B14,0)</f>
        <v>Pettus</v>
      </c>
      <c r="O16" t="str">
        <f>IF('Total Scores'!$F14=4,'Total Scores'!$C14,0)</f>
        <v>Phillip</v>
      </c>
      <c r="P16">
        <f>IF('Total Scores'!$F14=4,'Total Scores'!$G14,0)</f>
        <v>257.84000000000003</v>
      </c>
      <c r="Q16">
        <f>IF('Total Scores'!$F14=5,'Total Scores'!$A14,0)</f>
        <v>0</v>
      </c>
      <c r="R16">
        <f>IF('Total Scores'!$F14=5,'Total Scores'!$B14,0)</f>
        <v>0</v>
      </c>
      <c r="S16">
        <f>IF('Total Scores'!$F14=5,'Total Scores'!$C14,0)</f>
        <v>0</v>
      </c>
      <c r="T16">
        <f>IF('Total Scores'!$F14=5,'Total Scores'!$G14,0)</f>
        <v>0</v>
      </c>
      <c r="U16">
        <f>IF('Total Scores'!$F14=6,'Total Scores'!$A14,0)</f>
        <v>0</v>
      </c>
      <c r="V16">
        <f>IF('Total Scores'!$F14=6,'Total Scores'!$B14,0)</f>
        <v>0</v>
      </c>
      <c r="W16">
        <f>IF('Total Scores'!$F14=6,'Total Scores'!$C14,0)</f>
        <v>0</v>
      </c>
      <c r="X16">
        <f>IF('Total Scores'!$F14=6,'Total Scores'!$G14,0)</f>
        <v>0</v>
      </c>
      <c r="Y16">
        <f>IF('Total Scores'!$F14=7,'Total Scores'!$A14,0)</f>
        <v>0</v>
      </c>
      <c r="Z16">
        <f>IF('Total Scores'!$F14=7,'Total Scores'!$B14,0)</f>
        <v>0</v>
      </c>
      <c r="AA16">
        <f>IF('Total Scores'!$F14=7,'Total Scores'!$C14,0)</f>
        <v>0</v>
      </c>
      <c r="AB16">
        <f>IF('Total Scores'!$F14=7,'Total Scores'!$G14,0)</f>
        <v>0</v>
      </c>
      <c r="AC16">
        <f>IF('Total Scores'!$F14=8,'Total Scores'!$A14,0)</f>
        <v>0</v>
      </c>
      <c r="AD16">
        <f>IF('Total Scores'!$F14=8,'Total Scores'!$B14,0)</f>
        <v>0</v>
      </c>
      <c r="AE16">
        <f>IF('Total Scores'!$F14=8,'Total Scores'!$C14,0)</f>
        <v>0</v>
      </c>
      <c r="AF16">
        <f>IF('Total Scores'!$F14=8,'Total Scores'!$G14,0)</f>
        <v>0</v>
      </c>
      <c r="AG16">
        <f>IF('Total Scores'!$F14=9,'Total Scores'!$A14,0)</f>
        <v>0</v>
      </c>
      <c r="AH16">
        <f>IF('Total Scores'!$F14=9,'Total Scores'!$B14,0)</f>
        <v>0</v>
      </c>
      <c r="AI16">
        <f>IF('Total Scores'!$F14=9,'Total Scores'!$C14,0)</f>
        <v>0</v>
      </c>
      <c r="AJ16">
        <f>IF('Total Scores'!$F14=9,'Total Scores'!$G14,0)</f>
        <v>0</v>
      </c>
    </row>
    <row r="17" spans="1:36" x14ac:dyDescent="0.2">
      <c r="A17">
        <f>IF('Total Scores'!$F15=1,'Total Scores'!$A15,0)</f>
        <v>0</v>
      </c>
      <c r="B17">
        <f>IF('Total Scores'!$F15=1,'Total Scores'!$B15,0)</f>
        <v>0</v>
      </c>
      <c r="C17">
        <f>IF('Total Scores'!$F15=1,'Total Scores'!$C15,0)</f>
        <v>0</v>
      </c>
      <c r="D17">
        <f>IF('Total Scores'!$F15=1,'Total Scores'!$G15,0)</f>
        <v>0</v>
      </c>
      <c r="E17">
        <f>IF('Total Scores'!$F15=2,'Total Scores'!$A15,0)</f>
        <v>0</v>
      </c>
      <c r="F17">
        <f>IF('Total Scores'!$F15=2,'Total Scores'!$B15,0)</f>
        <v>0</v>
      </c>
      <c r="G17">
        <f>IF('Total Scores'!$F15=2,'Total Scores'!$C15,0)</f>
        <v>0</v>
      </c>
      <c r="H17">
        <f>IF('Total Scores'!$F15=2,'Total Scores'!$G15,0)</f>
        <v>0</v>
      </c>
      <c r="I17">
        <f>IF('Total Scores'!$F15=3,'Total Scores'!$A15,0)</f>
        <v>0</v>
      </c>
      <c r="J17">
        <f>IF('Total Scores'!$F15=3,'Total Scores'!$B15,0)</f>
        <v>0</v>
      </c>
      <c r="K17">
        <f>IF('Total Scores'!$F15=3,'Total Scores'!$C15,0)</f>
        <v>0</v>
      </c>
      <c r="L17">
        <f>IF('Total Scores'!$F15=3,'Total Scores'!$G15,0)</f>
        <v>0</v>
      </c>
      <c r="M17">
        <f>IF('Total Scores'!$F15=4,'Total Scores'!$A15,0)</f>
        <v>0</v>
      </c>
      <c r="N17">
        <f>IF('Total Scores'!$F15=4,'Total Scores'!$B15,0)</f>
        <v>0</v>
      </c>
      <c r="O17">
        <f>IF('Total Scores'!$F15=4,'Total Scores'!$C15,0)</f>
        <v>0</v>
      </c>
      <c r="P17">
        <f>IF('Total Scores'!$F15=4,'Total Scores'!$G15,0)</f>
        <v>0</v>
      </c>
      <c r="Q17">
        <f>IF('Total Scores'!$F15=5,'Total Scores'!$A15,0)</f>
        <v>0</v>
      </c>
      <c r="R17">
        <f>IF('Total Scores'!$F15=5,'Total Scores'!$B15,0)</f>
        <v>0</v>
      </c>
      <c r="S17">
        <f>IF('Total Scores'!$F15=5,'Total Scores'!$C15,0)</f>
        <v>0</v>
      </c>
      <c r="T17">
        <f>IF('Total Scores'!$F15=5,'Total Scores'!$G15,0)</f>
        <v>0</v>
      </c>
      <c r="U17">
        <f>IF('Total Scores'!$F15=6,'Total Scores'!$A15,0)</f>
        <v>0</v>
      </c>
      <c r="V17">
        <f>IF('Total Scores'!$F15=6,'Total Scores'!$B15,0)</f>
        <v>0</v>
      </c>
      <c r="W17">
        <f>IF('Total Scores'!$F15=6,'Total Scores'!$C15,0)</f>
        <v>0</v>
      </c>
      <c r="X17">
        <f>IF('Total Scores'!$F15=6,'Total Scores'!$G15,0)</f>
        <v>0</v>
      </c>
      <c r="Y17">
        <f>IF('Total Scores'!$F15=7,'Total Scores'!$A15,0)</f>
        <v>15</v>
      </c>
      <c r="Z17" t="str">
        <f>IF('Total Scores'!$F15=7,'Total Scores'!$B15,0)</f>
        <v>Varble</v>
      </c>
      <c r="AA17" t="str">
        <f>IF('Total Scores'!$F15=7,'Total Scores'!$C15,0)</f>
        <v>Bob</v>
      </c>
      <c r="AB17">
        <f>IF('Total Scores'!$F15=7,'Total Scores'!$G15,0)</f>
        <v>342.15999999999997</v>
      </c>
      <c r="AC17">
        <f>IF('Total Scores'!$F15=8,'Total Scores'!$A15,0)</f>
        <v>0</v>
      </c>
      <c r="AD17">
        <f>IF('Total Scores'!$F15=8,'Total Scores'!$B15,0)</f>
        <v>0</v>
      </c>
      <c r="AE17">
        <f>IF('Total Scores'!$F15=8,'Total Scores'!$C15,0)</f>
        <v>0</v>
      </c>
      <c r="AF17">
        <f>IF('Total Scores'!$F15=8,'Total Scores'!$G15,0)</f>
        <v>0</v>
      </c>
      <c r="AG17">
        <f>IF('Total Scores'!$F15=9,'Total Scores'!$A15,0)</f>
        <v>0</v>
      </c>
      <c r="AH17">
        <f>IF('Total Scores'!$F15=9,'Total Scores'!$B15,0)</f>
        <v>0</v>
      </c>
      <c r="AI17">
        <f>IF('Total Scores'!$F15=9,'Total Scores'!$C15,0)</f>
        <v>0</v>
      </c>
      <c r="AJ17">
        <f>IF('Total Scores'!$F15=9,'Total Scores'!$G15,0)</f>
        <v>0</v>
      </c>
    </row>
    <row r="18" spans="1:36" x14ac:dyDescent="0.2">
      <c r="A18">
        <f>IF('Total Scores'!$F16=1,'Total Scores'!$A16,0)</f>
        <v>16</v>
      </c>
      <c r="B18" t="str">
        <f>IF('Total Scores'!$F16=1,'Total Scores'!$B16,0)</f>
        <v>Ballard</v>
      </c>
      <c r="C18" t="str">
        <f>IF('Total Scores'!$F16=1,'Total Scores'!$C16,0)</f>
        <v>Jeff</v>
      </c>
      <c r="D18">
        <f>IF('Total Scores'!$F16=1,'Total Scores'!$G16,0)</f>
        <v>280.27999999999997</v>
      </c>
      <c r="E18">
        <f>IF('Total Scores'!$F16=2,'Total Scores'!$A16,0)</f>
        <v>0</v>
      </c>
      <c r="F18">
        <f>IF('Total Scores'!$F16=2,'Total Scores'!$B16,0)</f>
        <v>0</v>
      </c>
      <c r="G18">
        <f>IF('Total Scores'!$F16=2,'Total Scores'!$C16,0)</f>
        <v>0</v>
      </c>
      <c r="H18">
        <f>IF('Total Scores'!$F16=2,'Total Scores'!$G16,0)</f>
        <v>0</v>
      </c>
      <c r="I18">
        <f>IF('Total Scores'!$F16=3,'Total Scores'!$A16,0)</f>
        <v>0</v>
      </c>
      <c r="J18">
        <f>IF('Total Scores'!$F16=3,'Total Scores'!$B16,0)</f>
        <v>0</v>
      </c>
      <c r="K18">
        <f>IF('Total Scores'!$F16=3,'Total Scores'!$C16,0)</f>
        <v>0</v>
      </c>
      <c r="L18">
        <f>IF('Total Scores'!$F16=3,'Total Scores'!$G16,0)</f>
        <v>0</v>
      </c>
      <c r="M18">
        <f>IF('Total Scores'!$F16=4,'Total Scores'!$A16,0)</f>
        <v>0</v>
      </c>
      <c r="N18">
        <f>IF('Total Scores'!$F16=4,'Total Scores'!$B16,0)</f>
        <v>0</v>
      </c>
      <c r="O18">
        <f>IF('Total Scores'!$F16=4,'Total Scores'!$C16,0)</f>
        <v>0</v>
      </c>
      <c r="P18">
        <f>IF('Total Scores'!$F16=4,'Total Scores'!$G16,0)</f>
        <v>0</v>
      </c>
      <c r="Q18">
        <f>IF('Total Scores'!$F16=5,'Total Scores'!$A16,0)</f>
        <v>0</v>
      </c>
      <c r="R18">
        <f>IF('Total Scores'!$F16=5,'Total Scores'!$B16,0)</f>
        <v>0</v>
      </c>
      <c r="S18">
        <f>IF('Total Scores'!$F16=5,'Total Scores'!$C16,0)</f>
        <v>0</v>
      </c>
      <c r="T18">
        <f>IF('Total Scores'!$F16=5,'Total Scores'!$G16,0)</f>
        <v>0</v>
      </c>
      <c r="U18">
        <f>IF('Total Scores'!$F16=6,'Total Scores'!$A16,0)</f>
        <v>0</v>
      </c>
      <c r="V18">
        <f>IF('Total Scores'!$F16=6,'Total Scores'!$B16,0)</f>
        <v>0</v>
      </c>
      <c r="W18">
        <f>IF('Total Scores'!$F16=6,'Total Scores'!$C16,0)</f>
        <v>0</v>
      </c>
      <c r="X18">
        <f>IF('Total Scores'!$F16=6,'Total Scores'!$G16,0)</f>
        <v>0</v>
      </c>
      <c r="Y18">
        <f>IF('Total Scores'!$F16=7,'Total Scores'!$A16,0)</f>
        <v>0</v>
      </c>
      <c r="Z18">
        <f>IF('Total Scores'!$F16=7,'Total Scores'!$B16,0)</f>
        <v>0</v>
      </c>
      <c r="AA18">
        <f>IF('Total Scores'!$F16=7,'Total Scores'!$C16,0)</f>
        <v>0</v>
      </c>
      <c r="AB18">
        <f>IF('Total Scores'!$F16=7,'Total Scores'!$G16,0)</f>
        <v>0</v>
      </c>
      <c r="AC18">
        <f>IF('Total Scores'!$F16=8,'Total Scores'!$A16,0)</f>
        <v>0</v>
      </c>
      <c r="AD18">
        <f>IF('Total Scores'!$F16=8,'Total Scores'!$B16,0)</f>
        <v>0</v>
      </c>
      <c r="AE18">
        <f>IF('Total Scores'!$F16=8,'Total Scores'!$C16,0)</f>
        <v>0</v>
      </c>
      <c r="AF18">
        <f>IF('Total Scores'!$F16=8,'Total Scores'!$G16,0)</f>
        <v>0</v>
      </c>
      <c r="AG18">
        <f>IF('Total Scores'!$F16=9,'Total Scores'!$A16,0)</f>
        <v>0</v>
      </c>
      <c r="AH18">
        <f>IF('Total Scores'!$F16=9,'Total Scores'!$B16,0)</f>
        <v>0</v>
      </c>
      <c r="AI18">
        <f>IF('Total Scores'!$F16=9,'Total Scores'!$C16,0)</f>
        <v>0</v>
      </c>
      <c r="AJ18">
        <f>IF('Total Scores'!$F16=9,'Total Scores'!$G16,0)</f>
        <v>0</v>
      </c>
    </row>
    <row r="19" spans="1:36" x14ac:dyDescent="0.2">
      <c r="A19">
        <f>IF('Total Scores'!$F17=1,'Total Scores'!$A17,0)</f>
        <v>0</v>
      </c>
      <c r="B19">
        <f>IF('Total Scores'!$F17=1,'Total Scores'!$B17,0)</f>
        <v>0</v>
      </c>
      <c r="C19">
        <f>IF('Total Scores'!$F17=1,'Total Scores'!$C17,0)</f>
        <v>0</v>
      </c>
      <c r="D19">
        <f>IF('Total Scores'!$F17=1,'Total Scores'!$G17,0)</f>
        <v>0</v>
      </c>
      <c r="E19">
        <f>IF('Total Scores'!$F17=2,'Total Scores'!$A17,0)</f>
        <v>0</v>
      </c>
      <c r="F19">
        <f>IF('Total Scores'!$F17=2,'Total Scores'!$B17,0)</f>
        <v>0</v>
      </c>
      <c r="G19">
        <f>IF('Total Scores'!$F17=2,'Total Scores'!$C17,0)</f>
        <v>0</v>
      </c>
      <c r="H19">
        <f>IF('Total Scores'!$F17=2,'Total Scores'!$G17,0)</f>
        <v>0</v>
      </c>
      <c r="I19">
        <f>IF('Total Scores'!$F17=3,'Total Scores'!$A17,0)</f>
        <v>0</v>
      </c>
      <c r="J19">
        <f>IF('Total Scores'!$F17=3,'Total Scores'!$B17,0)</f>
        <v>0</v>
      </c>
      <c r="K19">
        <f>IF('Total Scores'!$F17=3,'Total Scores'!$C17,0)</f>
        <v>0</v>
      </c>
      <c r="L19">
        <f>IF('Total Scores'!$F17=3,'Total Scores'!$G17,0)</f>
        <v>0</v>
      </c>
      <c r="M19">
        <f>IF('Total Scores'!$F17=4,'Total Scores'!$A17,0)</f>
        <v>0</v>
      </c>
      <c r="N19">
        <f>IF('Total Scores'!$F17=4,'Total Scores'!$B17,0)</f>
        <v>0</v>
      </c>
      <c r="O19">
        <f>IF('Total Scores'!$F17=4,'Total Scores'!$C17,0)</f>
        <v>0</v>
      </c>
      <c r="P19">
        <f>IF('Total Scores'!$F17=4,'Total Scores'!$G17,0)</f>
        <v>0</v>
      </c>
      <c r="Q19">
        <f>IF('Total Scores'!$F17=5,'Total Scores'!$A17,0)</f>
        <v>0</v>
      </c>
      <c r="R19">
        <f>IF('Total Scores'!$F17=5,'Total Scores'!$B17,0)</f>
        <v>0</v>
      </c>
      <c r="S19">
        <f>IF('Total Scores'!$F17=5,'Total Scores'!$C17,0)</f>
        <v>0</v>
      </c>
      <c r="T19">
        <f>IF('Total Scores'!$F17=5,'Total Scores'!$G17,0)</f>
        <v>0</v>
      </c>
      <c r="U19">
        <f>IF('Total Scores'!$F17=6,'Total Scores'!$A17,0)</f>
        <v>0</v>
      </c>
      <c r="V19">
        <f>IF('Total Scores'!$F17=6,'Total Scores'!$B17,0)</f>
        <v>0</v>
      </c>
      <c r="W19">
        <f>IF('Total Scores'!$F17=6,'Total Scores'!$C17,0)</f>
        <v>0</v>
      </c>
      <c r="X19">
        <f>IF('Total Scores'!$F17=6,'Total Scores'!$G17,0)</f>
        <v>0</v>
      </c>
      <c r="Y19">
        <f>IF('Total Scores'!$F17=7,'Total Scores'!$A17,0)</f>
        <v>0</v>
      </c>
      <c r="Z19">
        <f>IF('Total Scores'!$F17=7,'Total Scores'!$B17,0)</f>
        <v>0</v>
      </c>
      <c r="AA19">
        <f>IF('Total Scores'!$F17=7,'Total Scores'!$C17,0)</f>
        <v>0</v>
      </c>
      <c r="AB19">
        <f>IF('Total Scores'!$F17=7,'Total Scores'!$G17,0)</f>
        <v>0</v>
      </c>
      <c r="AC19">
        <f>IF('Total Scores'!$F17=8,'Total Scores'!$A17,0)</f>
        <v>17</v>
      </c>
      <c r="AD19" t="str">
        <f>IF('Total Scores'!$F17=8,'Total Scores'!$B17,0)</f>
        <v>Dorrier</v>
      </c>
      <c r="AE19" t="str">
        <f>IF('Total Scores'!$F17=8,'Total Scores'!$C17,0)</f>
        <v>Jason</v>
      </c>
      <c r="AF19">
        <f>IF('Total Scores'!$F17=8,'Total Scores'!$G17,0)</f>
        <v>252.56</v>
      </c>
      <c r="AG19">
        <f>IF('Total Scores'!$F17=9,'Total Scores'!$A17,0)</f>
        <v>0</v>
      </c>
      <c r="AH19">
        <f>IF('Total Scores'!$F17=9,'Total Scores'!$B17,0)</f>
        <v>0</v>
      </c>
      <c r="AI19">
        <f>IF('Total Scores'!$F17=9,'Total Scores'!$C17,0)</f>
        <v>0</v>
      </c>
      <c r="AJ19">
        <f>IF('Total Scores'!$F17=9,'Total Scores'!$G17,0)</f>
        <v>0</v>
      </c>
    </row>
    <row r="20" spans="1:36" x14ac:dyDescent="0.2">
      <c r="A20">
        <f>IF('Total Scores'!$F18=1,'Total Scores'!$A18,0)</f>
        <v>0</v>
      </c>
      <c r="B20">
        <f>IF('Total Scores'!$F18=1,'Total Scores'!$B18,0)</f>
        <v>0</v>
      </c>
      <c r="C20">
        <f>IF('Total Scores'!$F18=1,'Total Scores'!$C18,0)</f>
        <v>0</v>
      </c>
      <c r="D20">
        <f>IF('Total Scores'!$F18=1,'Total Scores'!$G18,0)</f>
        <v>0</v>
      </c>
      <c r="E20">
        <f>IF('Total Scores'!$F18=2,'Total Scores'!$A18,0)</f>
        <v>0</v>
      </c>
      <c r="F20">
        <f>IF('Total Scores'!$F18=2,'Total Scores'!$B18,0)</f>
        <v>0</v>
      </c>
      <c r="G20">
        <f>IF('Total Scores'!$F18=2,'Total Scores'!$C18,0)</f>
        <v>0</v>
      </c>
      <c r="H20">
        <f>IF('Total Scores'!$F18=2,'Total Scores'!$G18,0)</f>
        <v>0</v>
      </c>
      <c r="I20">
        <f>IF('Total Scores'!$F18=3,'Total Scores'!$A18,0)</f>
        <v>0</v>
      </c>
      <c r="J20">
        <f>IF('Total Scores'!$F18=3,'Total Scores'!$B18,0)</f>
        <v>0</v>
      </c>
      <c r="K20">
        <f>IF('Total Scores'!$F18=3,'Total Scores'!$C18,0)</f>
        <v>0</v>
      </c>
      <c r="L20">
        <f>IF('Total Scores'!$F18=3,'Total Scores'!$G18,0)</f>
        <v>0</v>
      </c>
      <c r="M20">
        <f>IF('Total Scores'!$F18=4,'Total Scores'!$A18,0)</f>
        <v>18</v>
      </c>
      <c r="N20" t="str">
        <f>IF('Total Scores'!$F18=4,'Total Scores'!$B18,0)</f>
        <v>Adams</v>
      </c>
      <c r="O20" t="str">
        <f>IF('Total Scores'!$F18=4,'Total Scores'!$C18,0)</f>
        <v>Rob</v>
      </c>
      <c r="P20">
        <f>IF('Total Scores'!$F18=4,'Total Scores'!$G18,0)</f>
        <v>283.89999999999998</v>
      </c>
      <c r="Q20">
        <f>IF('Total Scores'!$F18=5,'Total Scores'!$A18,0)</f>
        <v>0</v>
      </c>
      <c r="R20">
        <f>IF('Total Scores'!$F18=5,'Total Scores'!$B18,0)</f>
        <v>0</v>
      </c>
      <c r="S20">
        <f>IF('Total Scores'!$F18=5,'Total Scores'!$C18,0)</f>
        <v>0</v>
      </c>
      <c r="T20">
        <f>IF('Total Scores'!$F18=5,'Total Scores'!$G18,0)</f>
        <v>0</v>
      </c>
      <c r="U20">
        <f>IF('Total Scores'!$F18=6,'Total Scores'!$A18,0)</f>
        <v>0</v>
      </c>
      <c r="V20">
        <f>IF('Total Scores'!$F18=6,'Total Scores'!$B18,0)</f>
        <v>0</v>
      </c>
      <c r="W20">
        <f>IF('Total Scores'!$F18=6,'Total Scores'!$C18,0)</f>
        <v>0</v>
      </c>
      <c r="X20">
        <f>IF('Total Scores'!$F18=6,'Total Scores'!$G18,0)</f>
        <v>0</v>
      </c>
      <c r="Y20">
        <f>IF('Total Scores'!$F18=7,'Total Scores'!$A18,0)</f>
        <v>0</v>
      </c>
      <c r="Z20">
        <f>IF('Total Scores'!$F18=7,'Total Scores'!$B18,0)</f>
        <v>0</v>
      </c>
      <c r="AA20">
        <f>IF('Total Scores'!$F18=7,'Total Scores'!$C18,0)</f>
        <v>0</v>
      </c>
      <c r="AB20">
        <f>IF('Total Scores'!$F18=7,'Total Scores'!$G18,0)</f>
        <v>0</v>
      </c>
      <c r="AC20">
        <f>IF('Total Scores'!$F18=8,'Total Scores'!$A18,0)</f>
        <v>0</v>
      </c>
      <c r="AD20">
        <f>IF('Total Scores'!$F18=8,'Total Scores'!$B18,0)</f>
        <v>0</v>
      </c>
      <c r="AE20">
        <f>IF('Total Scores'!$F18=8,'Total Scores'!$C18,0)</f>
        <v>0</v>
      </c>
      <c r="AF20">
        <f>IF('Total Scores'!$F18=8,'Total Scores'!$G18,0)</f>
        <v>0</v>
      </c>
      <c r="AG20">
        <f>IF('Total Scores'!$F18=9,'Total Scores'!$A18,0)</f>
        <v>0</v>
      </c>
      <c r="AH20">
        <f>IF('Total Scores'!$F18=9,'Total Scores'!$B18,0)</f>
        <v>0</v>
      </c>
      <c r="AI20">
        <f>IF('Total Scores'!$F18=9,'Total Scores'!$C18,0)</f>
        <v>0</v>
      </c>
      <c r="AJ20">
        <f>IF('Total Scores'!$F18=9,'Total Scores'!$G18,0)</f>
        <v>0</v>
      </c>
    </row>
    <row r="21" spans="1:36" x14ac:dyDescent="0.2">
      <c r="A21">
        <f>IF('Total Scores'!$F19=1,'Total Scores'!$A19,0)</f>
        <v>0</v>
      </c>
      <c r="B21">
        <f>IF('Total Scores'!$F19=1,'Total Scores'!$B19,0)</f>
        <v>0</v>
      </c>
      <c r="C21">
        <f>IF('Total Scores'!$F19=1,'Total Scores'!$C19,0)</f>
        <v>0</v>
      </c>
      <c r="D21">
        <f>IF('Total Scores'!$F19=1,'Total Scores'!$G19,0)</f>
        <v>0</v>
      </c>
      <c r="E21">
        <f>IF('Total Scores'!$F19=2,'Total Scores'!$A19,0)</f>
        <v>19</v>
      </c>
      <c r="F21" t="str">
        <f>IF('Total Scores'!$F19=2,'Total Scores'!$B19,0)</f>
        <v>De Jesus Jr</v>
      </c>
      <c r="G21" t="str">
        <f>IF('Total Scores'!$F19=2,'Total Scores'!$C19,0)</f>
        <v>Ray</v>
      </c>
      <c r="H21">
        <f>IF('Total Scores'!$F19=2,'Total Scores'!$G19,0)</f>
        <v>228.31</v>
      </c>
      <c r="I21">
        <f>IF('Total Scores'!$F19=3,'Total Scores'!$A19,0)</f>
        <v>0</v>
      </c>
      <c r="J21">
        <f>IF('Total Scores'!$F19=3,'Total Scores'!$B19,0)</f>
        <v>0</v>
      </c>
      <c r="K21">
        <f>IF('Total Scores'!$F19=3,'Total Scores'!$C19,0)</f>
        <v>0</v>
      </c>
      <c r="L21">
        <f>IF('Total Scores'!$F19=3,'Total Scores'!$G19,0)</f>
        <v>0</v>
      </c>
      <c r="M21">
        <f>IF('Total Scores'!$F19=4,'Total Scores'!$A19,0)</f>
        <v>0</v>
      </c>
      <c r="N21">
        <f>IF('Total Scores'!$F19=4,'Total Scores'!$B19,0)</f>
        <v>0</v>
      </c>
      <c r="O21">
        <f>IF('Total Scores'!$F19=4,'Total Scores'!$C19,0)</f>
        <v>0</v>
      </c>
      <c r="P21">
        <f>IF('Total Scores'!$F19=4,'Total Scores'!$G19,0)</f>
        <v>0</v>
      </c>
      <c r="Q21">
        <f>IF('Total Scores'!$F19=5,'Total Scores'!$A19,0)</f>
        <v>0</v>
      </c>
      <c r="R21">
        <f>IF('Total Scores'!$F19=5,'Total Scores'!$B19,0)</f>
        <v>0</v>
      </c>
      <c r="S21">
        <f>IF('Total Scores'!$F19=5,'Total Scores'!$C19,0)</f>
        <v>0</v>
      </c>
      <c r="T21">
        <f>IF('Total Scores'!$F19=5,'Total Scores'!$G19,0)</f>
        <v>0</v>
      </c>
      <c r="U21">
        <f>IF('Total Scores'!$F19=6,'Total Scores'!$A19,0)</f>
        <v>0</v>
      </c>
      <c r="V21">
        <f>IF('Total Scores'!$F19=6,'Total Scores'!$B19,0)</f>
        <v>0</v>
      </c>
      <c r="W21">
        <f>IF('Total Scores'!$F19=6,'Total Scores'!$C19,0)</f>
        <v>0</v>
      </c>
      <c r="X21">
        <f>IF('Total Scores'!$F19=6,'Total Scores'!$G19,0)</f>
        <v>0</v>
      </c>
      <c r="Y21">
        <f>IF('Total Scores'!$F19=7,'Total Scores'!$A19,0)</f>
        <v>0</v>
      </c>
      <c r="Z21">
        <f>IF('Total Scores'!$F19=7,'Total Scores'!$B19,0)</f>
        <v>0</v>
      </c>
      <c r="AA21">
        <f>IF('Total Scores'!$F19=7,'Total Scores'!$C19,0)</f>
        <v>0</v>
      </c>
      <c r="AB21">
        <f>IF('Total Scores'!$F19=7,'Total Scores'!$G19,0)</f>
        <v>0</v>
      </c>
      <c r="AC21">
        <f>IF('Total Scores'!$F19=8,'Total Scores'!$A19,0)</f>
        <v>0</v>
      </c>
      <c r="AD21">
        <f>IF('Total Scores'!$F19=8,'Total Scores'!$B19,0)</f>
        <v>0</v>
      </c>
      <c r="AE21">
        <f>IF('Total Scores'!$F19=8,'Total Scores'!$C19,0)</f>
        <v>0</v>
      </c>
      <c r="AF21">
        <f>IF('Total Scores'!$F19=8,'Total Scores'!$G19,0)</f>
        <v>0</v>
      </c>
      <c r="AG21">
        <f>IF('Total Scores'!$F19=9,'Total Scores'!$A19,0)</f>
        <v>0</v>
      </c>
      <c r="AH21">
        <f>IF('Total Scores'!$F19=9,'Total Scores'!$B19,0)</f>
        <v>0</v>
      </c>
      <c r="AI21">
        <f>IF('Total Scores'!$F19=9,'Total Scores'!$C19,0)</f>
        <v>0</v>
      </c>
      <c r="AJ21">
        <f>IF('Total Scores'!$F19=9,'Total Scores'!$G19,0)</f>
        <v>0</v>
      </c>
    </row>
    <row r="22" spans="1:36" x14ac:dyDescent="0.2">
      <c r="A22">
        <f>IF('Total Scores'!$F20=1,'Total Scores'!$A20,0)</f>
        <v>20</v>
      </c>
      <c r="B22" t="str">
        <f>IF('Total Scores'!$F20=1,'Total Scores'!$B20,0)</f>
        <v>Morris</v>
      </c>
      <c r="C22" t="str">
        <f>IF('Total Scores'!$F20=1,'Total Scores'!$C20,0)</f>
        <v>Cedric</v>
      </c>
      <c r="D22">
        <f>IF('Total Scores'!$F20=1,'Total Scores'!$G20,0)</f>
        <v>250</v>
      </c>
      <c r="E22">
        <f>IF('Total Scores'!$F20=2,'Total Scores'!$A20,0)</f>
        <v>0</v>
      </c>
      <c r="F22">
        <f>IF('Total Scores'!$F20=2,'Total Scores'!$B20,0)</f>
        <v>0</v>
      </c>
      <c r="G22">
        <f>IF('Total Scores'!$F20=2,'Total Scores'!$C20,0)</f>
        <v>0</v>
      </c>
      <c r="H22">
        <f>IF('Total Scores'!$F20=2,'Total Scores'!$G20,0)</f>
        <v>0</v>
      </c>
      <c r="I22">
        <f>IF('Total Scores'!$F20=3,'Total Scores'!$A20,0)</f>
        <v>0</v>
      </c>
      <c r="J22">
        <f>IF('Total Scores'!$F20=3,'Total Scores'!$B20,0)</f>
        <v>0</v>
      </c>
      <c r="K22">
        <f>IF('Total Scores'!$F20=3,'Total Scores'!$C20,0)</f>
        <v>0</v>
      </c>
      <c r="L22">
        <f>IF('Total Scores'!$F20=3,'Total Scores'!$G20,0)</f>
        <v>0</v>
      </c>
      <c r="M22">
        <f>IF('Total Scores'!$F20=4,'Total Scores'!$A20,0)</f>
        <v>0</v>
      </c>
      <c r="N22">
        <f>IF('Total Scores'!$F20=4,'Total Scores'!$B20,0)</f>
        <v>0</v>
      </c>
      <c r="O22">
        <f>IF('Total Scores'!$F20=4,'Total Scores'!$C20,0)</f>
        <v>0</v>
      </c>
      <c r="P22">
        <f>IF('Total Scores'!$F20=4,'Total Scores'!$G20,0)</f>
        <v>0</v>
      </c>
      <c r="Q22">
        <f>IF('Total Scores'!$F20=5,'Total Scores'!$A20,0)</f>
        <v>0</v>
      </c>
      <c r="R22">
        <f>IF('Total Scores'!$F20=5,'Total Scores'!$B20,0)</f>
        <v>0</v>
      </c>
      <c r="S22">
        <f>IF('Total Scores'!$F20=5,'Total Scores'!$C20,0)</f>
        <v>0</v>
      </c>
      <c r="T22">
        <f>IF('Total Scores'!$F20=5,'Total Scores'!$G20,0)</f>
        <v>0</v>
      </c>
      <c r="U22">
        <f>IF('Total Scores'!$F20=6,'Total Scores'!$A20,0)</f>
        <v>0</v>
      </c>
      <c r="V22">
        <f>IF('Total Scores'!$F20=6,'Total Scores'!$B20,0)</f>
        <v>0</v>
      </c>
      <c r="W22">
        <f>IF('Total Scores'!$F20=6,'Total Scores'!$C20,0)</f>
        <v>0</v>
      </c>
      <c r="X22">
        <f>IF('Total Scores'!$F20=6,'Total Scores'!$G20,0)</f>
        <v>0</v>
      </c>
      <c r="Y22">
        <f>IF('Total Scores'!$F20=7,'Total Scores'!$A20,0)</f>
        <v>0</v>
      </c>
      <c r="Z22">
        <f>IF('Total Scores'!$F20=7,'Total Scores'!$B20,0)</f>
        <v>0</v>
      </c>
      <c r="AA22">
        <f>IF('Total Scores'!$F20=7,'Total Scores'!$C20,0)</f>
        <v>0</v>
      </c>
      <c r="AB22">
        <f>IF('Total Scores'!$F20=7,'Total Scores'!$G20,0)</f>
        <v>0</v>
      </c>
      <c r="AC22">
        <f>IF('Total Scores'!$F20=8,'Total Scores'!$A20,0)</f>
        <v>0</v>
      </c>
      <c r="AD22">
        <f>IF('Total Scores'!$F20=8,'Total Scores'!$B20,0)</f>
        <v>0</v>
      </c>
      <c r="AE22">
        <f>IF('Total Scores'!$F20=8,'Total Scores'!$C20,0)</f>
        <v>0</v>
      </c>
      <c r="AF22">
        <f>IF('Total Scores'!$F20=8,'Total Scores'!$G20,0)</f>
        <v>0</v>
      </c>
      <c r="AG22">
        <f>IF('Total Scores'!$F20=9,'Total Scores'!$A20,0)</f>
        <v>0</v>
      </c>
      <c r="AH22">
        <f>IF('Total Scores'!$F20=9,'Total Scores'!$B20,0)</f>
        <v>0</v>
      </c>
      <c r="AI22">
        <f>IF('Total Scores'!$F20=9,'Total Scores'!$C20,0)</f>
        <v>0</v>
      </c>
      <c r="AJ22">
        <f>IF('Total Scores'!$F20=9,'Total Scores'!$G20,0)</f>
        <v>0</v>
      </c>
    </row>
    <row r="23" spans="1:36" x14ac:dyDescent="0.2">
      <c r="A23">
        <f>IF('Total Scores'!$F21=1,'Total Scores'!$A21,0)</f>
        <v>0</v>
      </c>
      <c r="B23">
        <f>IF('Total Scores'!$F21=1,'Total Scores'!$B21,0)</f>
        <v>0</v>
      </c>
      <c r="C23">
        <f>IF('Total Scores'!$F21=1,'Total Scores'!$C21,0)</f>
        <v>0</v>
      </c>
      <c r="D23">
        <f>IF('Total Scores'!$F21=1,'Total Scores'!$G21,0)</f>
        <v>0</v>
      </c>
      <c r="E23">
        <f>IF('Total Scores'!$F21=2,'Total Scores'!$A21,0)</f>
        <v>21</v>
      </c>
      <c r="F23" t="str">
        <f>IF('Total Scores'!$F21=2,'Total Scores'!$B21,0)</f>
        <v>Rodes</v>
      </c>
      <c r="G23" t="str">
        <f>IF('Total Scores'!$F21=2,'Total Scores'!$C21,0)</f>
        <v>Michael</v>
      </c>
      <c r="H23">
        <f>IF('Total Scores'!$F21=2,'Total Scores'!$G21,0)</f>
        <v>260.53999999999996</v>
      </c>
      <c r="I23">
        <f>IF('Total Scores'!$F21=3,'Total Scores'!$A21,0)</f>
        <v>0</v>
      </c>
      <c r="J23">
        <f>IF('Total Scores'!$F21=3,'Total Scores'!$B21,0)</f>
        <v>0</v>
      </c>
      <c r="K23">
        <f>IF('Total Scores'!$F21=3,'Total Scores'!$C21,0)</f>
        <v>0</v>
      </c>
      <c r="L23">
        <f>IF('Total Scores'!$F21=3,'Total Scores'!$G21,0)</f>
        <v>0</v>
      </c>
      <c r="M23">
        <f>IF('Total Scores'!$F21=4,'Total Scores'!$A21,0)</f>
        <v>0</v>
      </c>
      <c r="N23">
        <f>IF('Total Scores'!$F21=4,'Total Scores'!$B21,0)</f>
        <v>0</v>
      </c>
      <c r="O23">
        <f>IF('Total Scores'!$F21=4,'Total Scores'!$C21,0)</f>
        <v>0</v>
      </c>
      <c r="P23">
        <f>IF('Total Scores'!$F21=4,'Total Scores'!$G21,0)</f>
        <v>0</v>
      </c>
      <c r="Q23">
        <f>IF('Total Scores'!$F21=5,'Total Scores'!$A21,0)</f>
        <v>0</v>
      </c>
      <c r="R23">
        <f>IF('Total Scores'!$F21=5,'Total Scores'!$B21,0)</f>
        <v>0</v>
      </c>
      <c r="S23">
        <f>IF('Total Scores'!$F21=5,'Total Scores'!$C21,0)</f>
        <v>0</v>
      </c>
      <c r="T23">
        <f>IF('Total Scores'!$F21=5,'Total Scores'!$G21,0)</f>
        <v>0</v>
      </c>
      <c r="U23">
        <f>IF('Total Scores'!$F21=6,'Total Scores'!$A21,0)</f>
        <v>0</v>
      </c>
      <c r="V23">
        <f>IF('Total Scores'!$F21=6,'Total Scores'!$B21,0)</f>
        <v>0</v>
      </c>
      <c r="W23">
        <f>IF('Total Scores'!$F21=6,'Total Scores'!$C21,0)</f>
        <v>0</v>
      </c>
      <c r="X23">
        <f>IF('Total Scores'!$F21=6,'Total Scores'!$G21,0)</f>
        <v>0</v>
      </c>
      <c r="Y23">
        <f>IF('Total Scores'!$F21=7,'Total Scores'!$A21,0)</f>
        <v>0</v>
      </c>
      <c r="Z23">
        <f>IF('Total Scores'!$F21=7,'Total Scores'!$B21,0)</f>
        <v>0</v>
      </c>
      <c r="AA23">
        <f>IF('Total Scores'!$F21=7,'Total Scores'!$C21,0)</f>
        <v>0</v>
      </c>
      <c r="AB23">
        <f>IF('Total Scores'!$F21=7,'Total Scores'!$G21,0)</f>
        <v>0</v>
      </c>
      <c r="AC23">
        <f>IF('Total Scores'!$F21=8,'Total Scores'!$A21,0)</f>
        <v>0</v>
      </c>
      <c r="AD23">
        <f>IF('Total Scores'!$F21=8,'Total Scores'!$B21,0)</f>
        <v>0</v>
      </c>
      <c r="AE23">
        <f>IF('Total Scores'!$F21=8,'Total Scores'!$C21,0)</f>
        <v>0</v>
      </c>
      <c r="AF23">
        <f>IF('Total Scores'!$F21=8,'Total Scores'!$G21,0)</f>
        <v>0</v>
      </c>
      <c r="AG23">
        <f>IF('Total Scores'!$F21=9,'Total Scores'!$A21,0)</f>
        <v>0</v>
      </c>
      <c r="AH23">
        <f>IF('Total Scores'!$F21=9,'Total Scores'!$B21,0)</f>
        <v>0</v>
      </c>
      <c r="AI23">
        <f>IF('Total Scores'!$F21=9,'Total Scores'!$C21,0)</f>
        <v>0</v>
      </c>
      <c r="AJ23">
        <f>IF('Total Scores'!$F21=9,'Total Scores'!$G21,0)</f>
        <v>0</v>
      </c>
    </row>
    <row r="24" spans="1:36" x14ac:dyDescent="0.2">
      <c r="A24">
        <f>IF('Total Scores'!$F22=1,'Total Scores'!$A22,0)</f>
        <v>0</v>
      </c>
      <c r="B24">
        <f>IF('Total Scores'!$F22=1,'Total Scores'!$B22,0)</f>
        <v>0</v>
      </c>
      <c r="C24">
        <f>IF('Total Scores'!$F22=1,'Total Scores'!$C22,0)</f>
        <v>0</v>
      </c>
      <c r="D24">
        <f>IF('Total Scores'!$F22=1,'Total Scores'!$G22,0)</f>
        <v>0</v>
      </c>
      <c r="E24">
        <f>IF('Total Scores'!$F22=2,'Total Scores'!$A22,0)</f>
        <v>22</v>
      </c>
      <c r="F24" t="str">
        <f>IF('Total Scores'!$F22=2,'Total Scores'!$B22,0)</f>
        <v>Desantis</v>
      </c>
      <c r="G24" t="str">
        <f>IF('Total Scores'!$F22=2,'Total Scores'!$C22,0)</f>
        <v>Jeffery</v>
      </c>
      <c r="H24">
        <f>IF('Total Scores'!$F22=2,'Total Scores'!$G22,0)</f>
        <v>254.68</v>
      </c>
      <c r="I24">
        <f>IF('Total Scores'!$F22=3,'Total Scores'!$A22,0)</f>
        <v>0</v>
      </c>
      <c r="J24">
        <f>IF('Total Scores'!$F22=3,'Total Scores'!$B22,0)</f>
        <v>0</v>
      </c>
      <c r="K24">
        <f>IF('Total Scores'!$F22=3,'Total Scores'!$C22,0)</f>
        <v>0</v>
      </c>
      <c r="L24">
        <f>IF('Total Scores'!$F22=3,'Total Scores'!$G22,0)</f>
        <v>0</v>
      </c>
      <c r="M24">
        <f>IF('Total Scores'!$F22=4,'Total Scores'!$A22,0)</f>
        <v>0</v>
      </c>
      <c r="N24">
        <f>IF('Total Scores'!$F22=4,'Total Scores'!$B22,0)</f>
        <v>0</v>
      </c>
      <c r="O24">
        <f>IF('Total Scores'!$F22=4,'Total Scores'!$C22,0)</f>
        <v>0</v>
      </c>
      <c r="P24">
        <f>IF('Total Scores'!$F22=4,'Total Scores'!$G22,0)</f>
        <v>0</v>
      </c>
      <c r="Q24">
        <f>IF('Total Scores'!$F22=5,'Total Scores'!$A22,0)</f>
        <v>0</v>
      </c>
      <c r="R24">
        <f>IF('Total Scores'!$F22=5,'Total Scores'!$B22,0)</f>
        <v>0</v>
      </c>
      <c r="S24">
        <f>IF('Total Scores'!$F22=5,'Total Scores'!$C22,0)</f>
        <v>0</v>
      </c>
      <c r="T24">
        <f>IF('Total Scores'!$F22=5,'Total Scores'!$G22,0)</f>
        <v>0</v>
      </c>
      <c r="U24">
        <f>IF('Total Scores'!$F22=6,'Total Scores'!$A22,0)</f>
        <v>0</v>
      </c>
      <c r="V24">
        <f>IF('Total Scores'!$F22=6,'Total Scores'!$B22,0)</f>
        <v>0</v>
      </c>
      <c r="W24">
        <f>IF('Total Scores'!$F22=6,'Total Scores'!$C22,0)</f>
        <v>0</v>
      </c>
      <c r="X24">
        <f>IF('Total Scores'!$F22=6,'Total Scores'!$G22,0)</f>
        <v>0</v>
      </c>
      <c r="Y24">
        <f>IF('Total Scores'!$F22=7,'Total Scores'!$A22,0)</f>
        <v>0</v>
      </c>
      <c r="Z24">
        <f>IF('Total Scores'!$F22=7,'Total Scores'!$B22,0)</f>
        <v>0</v>
      </c>
      <c r="AA24">
        <f>IF('Total Scores'!$F22=7,'Total Scores'!$C22,0)</f>
        <v>0</v>
      </c>
      <c r="AB24">
        <f>IF('Total Scores'!$F22=7,'Total Scores'!$G22,0)</f>
        <v>0</v>
      </c>
      <c r="AC24">
        <f>IF('Total Scores'!$F22=8,'Total Scores'!$A22,0)</f>
        <v>0</v>
      </c>
      <c r="AD24">
        <f>IF('Total Scores'!$F22=8,'Total Scores'!$B22,0)</f>
        <v>0</v>
      </c>
      <c r="AE24">
        <f>IF('Total Scores'!$F22=8,'Total Scores'!$C22,0)</f>
        <v>0</v>
      </c>
      <c r="AF24">
        <f>IF('Total Scores'!$F22=8,'Total Scores'!$G22,0)</f>
        <v>0</v>
      </c>
      <c r="AG24">
        <f>IF('Total Scores'!$F22=9,'Total Scores'!$A22,0)</f>
        <v>0</v>
      </c>
      <c r="AH24">
        <f>IF('Total Scores'!$F22=9,'Total Scores'!$B22,0)</f>
        <v>0</v>
      </c>
      <c r="AI24">
        <f>IF('Total Scores'!$F22=9,'Total Scores'!$C22,0)</f>
        <v>0</v>
      </c>
      <c r="AJ24">
        <f>IF('Total Scores'!$F22=9,'Total Scores'!$G22,0)</f>
        <v>0</v>
      </c>
    </row>
    <row r="25" spans="1:36" x14ac:dyDescent="0.2">
      <c r="A25">
        <f>IF('Total Scores'!$F23=1,'Total Scores'!$A23,0)</f>
        <v>0</v>
      </c>
      <c r="B25">
        <f>IF('Total Scores'!$F23=1,'Total Scores'!$B23,0)</f>
        <v>0</v>
      </c>
      <c r="C25">
        <f>IF('Total Scores'!$F23=1,'Total Scores'!$C23,0)</f>
        <v>0</v>
      </c>
      <c r="D25">
        <f>IF('Total Scores'!$F23=1,'Total Scores'!$G23,0)</f>
        <v>0</v>
      </c>
      <c r="E25">
        <f>IF('Total Scores'!$F23=2,'Total Scores'!$A23,0)</f>
        <v>0</v>
      </c>
      <c r="F25">
        <f>IF('Total Scores'!$F23=2,'Total Scores'!$B23,0)</f>
        <v>0</v>
      </c>
      <c r="G25">
        <f>IF('Total Scores'!$F23=2,'Total Scores'!$C23,0)</f>
        <v>0</v>
      </c>
      <c r="H25">
        <f>IF('Total Scores'!$F23=2,'Total Scores'!$G23,0)</f>
        <v>0</v>
      </c>
      <c r="I25">
        <f>IF('Total Scores'!$F23=3,'Total Scores'!$A23,0)</f>
        <v>0</v>
      </c>
      <c r="J25">
        <f>IF('Total Scores'!$F23=3,'Total Scores'!$B23,0)</f>
        <v>0</v>
      </c>
      <c r="K25">
        <f>IF('Total Scores'!$F23=3,'Total Scores'!$C23,0)</f>
        <v>0</v>
      </c>
      <c r="L25">
        <f>IF('Total Scores'!$F23=3,'Total Scores'!$G23,0)</f>
        <v>0</v>
      </c>
      <c r="M25">
        <f>IF('Total Scores'!$F23=4,'Total Scores'!$A23,0)</f>
        <v>0</v>
      </c>
      <c r="N25">
        <f>IF('Total Scores'!$F23=4,'Total Scores'!$B23,0)</f>
        <v>0</v>
      </c>
      <c r="O25">
        <f>IF('Total Scores'!$F23=4,'Total Scores'!$C23,0)</f>
        <v>0</v>
      </c>
      <c r="P25">
        <f>IF('Total Scores'!$F23=4,'Total Scores'!$G23,0)</f>
        <v>0</v>
      </c>
      <c r="Q25">
        <f>IF('Total Scores'!$F23=5,'Total Scores'!$A23,0)</f>
        <v>0</v>
      </c>
      <c r="R25">
        <f>IF('Total Scores'!$F23=5,'Total Scores'!$B23,0)</f>
        <v>0</v>
      </c>
      <c r="S25">
        <f>IF('Total Scores'!$F23=5,'Total Scores'!$C23,0)</f>
        <v>0</v>
      </c>
      <c r="T25">
        <f>IF('Total Scores'!$F23=5,'Total Scores'!$G23,0)</f>
        <v>0</v>
      </c>
      <c r="U25">
        <f>IF('Total Scores'!$F23=6,'Total Scores'!$A23,0)</f>
        <v>0</v>
      </c>
      <c r="V25">
        <f>IF('Total Scores'!$F23=6,'Total Scores'!$B23,0)</f>
        <v>0</v>
      </c>
      <c r="W25">
        <f>IF('Total Scores'!$F23=6,'Total Scores'!$C23,0)</f>
        <v>0</v>
      </c>
      <c r="X25">
        <f>IF('Total Scores'!$F23=6,'Total Scores'!$G23,0)</f>
        <v>0</v>
      </c>
      <c r="Y25">
        <f>IF('Total Scores'!$F23=7,'Total Scores'!$A23,0)</f>
        <v>23</v>
      </c>
      <c r="Z25" t="str">
        <f>IF('Total Scores'!$F23=7,'Total Scores'!$B23,0)</f>
        <v>Bethel</v>
      </c>
      <c r="AA25" t="str">
        <f>IF('Total Scores'!$F23=7,'Total Scores'!$C23,0)</f>
        <v>Jeremy</v>
      </c>
      <c r="AB25">
        <f>IF('Total Scores'!$F23=7,'Total Scores'!$G23,0)</f>
        <v>274.04999999999995</v>
      </c>
      <c r="AC25">
        <f>IF('Total Scores'!$F23=8,'Total Scores'!$A23,0)</f>
        <v>0</v>
      </c>
      <c r="AD25">
        <f>IF('Total Scores'!$F23=8,'Total Scores'!$B23,0)</f>
        <v>0</v>
      </c>
      <c r="AE25">
        <f>IF('Total Scores'!$F23=8,'Total Scores'!$C23,0)</f>
        <v>0</v>
      </c>
      <c r="AF25">
        <f>IF('Total Scores'!$F23=8,'Total Scores'!$G23,0)</f>
        <v>0</v>
      </c>
      <c r="AG25">
        <f>IF('Total Scores'!$F23=9,'Total Scores'!$A23,0)</f>
        <v>0</v>
      </c>
      <c r="AH25">
        <f>IF('Total Scores'!$F23=9,'Total Scores'!$B23,0)</f>
        <v>0</v>
      </c>
      <c r="AI25">
        <f>IF('Total Scores'!$F23=9,'Total Scores'!$C23,0)</f>
        <v>0</v>
      </c>
      <c r="AJ25">
        <f>IF('Total Scores'!$F23=9,'Total Scores'!$G23,0)</f>
        <v>0</v>
      </c>
    </row>
    <row r="26" spans="1:36" x14ac:dyDescent="0.2">
      <c r="A26">
        <f>IF('Total Scores'!$F24=1,'Total Scores'!$A24,0)</f>
        <v>0</v>
      </c>
      <c r="B26">
        <f>IF('Total Scores'!$F24=1,'Total Scores'!$B24,0)</f>
        <v>0</v>
      </c>
      <c r="C26">
        <f>IF('Total Scores'!$F24=1,'Total Scores'!$C24,0)</f>
        <v>0</v>
      </c>
      <c r="D26">
        <f>IF('Total Scores'!$F24=1,'Total Scores'!$G24,0)</f>
        <v>0</v>
      </c>
      <c r="E26">
        <f>IF('Total Scores'!$F24=2,'Total Scores'!$A24,0)</f>
        <v>0</v>
      </c>
      <c r="F26">
        <f>IF('Total Scores'!$F24=2,'Total Scores'!$B24,0)</f>
        <v>0</v>
      </c>
      <c r="G26">
        <f>IF('Total Scores'!$F24=2,'Total Scores'!$C24,0)</f>
        <v>0</v>
      </c>
      <c r="H26">
        <f>IF('Total Scores'!$F24=2,'Total Scores'!$G24,0)</f>
        <v>0</v>
      </c>
      <c r="I26">
        <f>IF('Total Scores'!$F24=3,'Total Scores'!$A24,0)</f>
        <v>0</v>
      </c>
      <c r="J26">
        <f>IF('Total Scores'!$F24=3,'Total Scores'!$B24,0)</f>
        <v>0</v>
      </c>
      <c r="K26">
        <f>IF('Total Scores'!$F24=3,'Total Scores'!$C24,0)</f>
        <v>0</v>
      </c>
      <c r="L26">
        <f>IF('Total Scores'!$F24=3,'Total Scores'!$G24,0)</f>
        <v>0</v>
      </c>
      <c r="M26">
        <f>IF('Total Scores'!$F24=4,'Total Scores'!$A24,0)</f>
        <v>0</v>
      </c>
      <c r="N26">
        <f>IF('Total Scores'!$F24=4,'Total Scores'!$B24,0)</f>
        <v>0</v>
      </c>
      <c r="O26">
        <f>IF('Total Scores'!$F24=4,'Total Scores'!$C24,0)</f>
        <v>0</v>
      </c>
      <c r="P26">
        <f>IF('Total Scores'!$F24=4,'Total Scores'!$G24,0)</f>
        <v>0</v>
      </c>
      <c r="Q26">
        <f>IF('Total Scores'!$F24=5,'Total Scores'!$A24,0)</f>
        <v>0</v>
      </c>
      <c r="R26">
        <f>IF('Total Scores'!$F24=5,'Total Scores'!$B24,0)</f>
        <v>0</v>
      </c>
      <c r="S26">
        <f>IF('Total Scores'!$F24=5,'Total Scores'!$C24,0)</f>
        <v>0</v>
      </c>
      <c r="T26">
        <f>IF('Total Scores'!$F24=5,'Total Scores'!$G24,0)</f>
        <v>0</v>
      </c>
      <c r="U26">
        <f>IF('Total Scores'!$F24=6,'Total Scores'!$A24,0)</f>
        <v>24</v>
      </c>
      <c r="V26" t="str">
        <f>IF('Total Scores'!$F24=6,'Total Scores'!$B24,0)</f>
        <v>Smith</v>
      </c>
      <c r="W26" t="str">
        <f>IF('Total Scores'!$F24=6,'Total Scores'!$C24,0)</f>
        <v>Joshua</v>
      </c>
      <c r="X26">
        <f>IF('Total Scores'!$F24=6,'Total Scores'!$G24,0)</f>
        <v>283.31</v>
      </c>
      <c r="Y26">
        <f>IF('Total Scores'!$F24=7,'Total Scores'!$A24,0)</f>
        <v>0</v>
      </c>
      <c r="Z26">
        <f>IF('Total Scores'!$F24=7,'Total Scores'!$B24,0)</f>
        <v>0</v>
      </c>
      <c r="AA26">
        <f>IF('Total Scores'!$F24=7,'Total Scores'!$C24,0)</f>
        <v>0</v>
      </c>
      <c r="AB26">
        <f>IF('Total Scores'!$F24=7,'Total Scores'!$G24,0)</f>
        <v>0</v>
      </c>
      <c r="AC26">
        <f>IF('Total Scores'!$F24=8,'Total Scores'!$A24,0)</f>
        <v>0</v>
      </c>
      <c r="AD26">
        <f>IF('Total Scores'!$F24=8,'Total Scores'!$B24,0)</f>
        <v>0</v>
      </c>
      <c r="AE26">
        <f>IF('Total Scores'!$F24=8,'Total Scores'!$C24,0)</f>
        <v>0</v>
      </c>
      <c r="AF26">
        <f>IF('Total Scores'!$F24=8,'Total Scores'!$G24,0)</f>
        <v>0</v>
      </c>
      <c r="AG26">
        <f>IF('Total Scores'!$F24=9,'Total Scores'!$A24,0)</f>
        <v>0</v>
      </c>
      <c r="AH26">
        <f>IF('Total Scores'!$F24=9,'Total Scores'!$B24,0)</f>
        <v>0</v>
      </c>
      <c r="AI26">
        <f>IF('Total Scores'!$F24=9,'Total Scores'!$C24,0)</f>
        <v>0</v>
      </c>
      <c r="AJ26">
        <f>IF('Total Scores'!$F24=9,'Total Scores'!$G24,0)</f>
        <v>0</v>
      </c>
    </row>
    <row r="27" spans="1:36" x14ac:dyDescent="0.2">
      <c r="A27">
        <f>IF('Total Scores'!$F25=1,'Total Scores'!$A25,0)</f>
        <v>0</v>
      </c>
      <c r="B27">
        <f>IF('Total Scores'!$F25=1,'Total Scores'!$B25,0)</f>
        <v>0</v>
      </c>
      <c r="C27">
        <f>IF('Total Scores'!$F25=1,'Total Scores'!$C25,0)</f>
        <v>0</v>
      </c>
      <c r="D27">
        <f>IF('Total Scores'!$F25=1,'Total Scores'!$G25,0)</f>
        <v>0</v>
      </c>
      <c r="E27">
        <f>IF('Total Scores'!$F25=2,'Total Scores'!$A25,0)</f>
        <v>0</v>
      </c>
      <c r="F27">
        <f>IF('Total Scores'!$F25=2,'Total Scores'!$B25,0)</f>
        <v>0</v>
      </c>
      <c r="G27">
        <f>IF('Total Scores'!$F25=2,'Total Scores'!$C25,0)</f>
        <v>0</v>
      </c>
      <c r="H27">
        <f>IF('Total Scores'!$F25=2,'Total Scores'!$G25,0)</f>
        <v>0</v>
      </c>
      <c r="I27">
        <f>IF('Total Scores'!$F25=3,'Total Scores'!$A25,0)</f>
        <v>25</v>
      </c>
      <c r="J27" t="str">
        <f>IF('Total Scores'!$F25=3,'Total Scores'!$B25,0)</f>
        <v>Cummings</v>
      </c>
      <c r="K27" t="str">
        <f>IF('Total Scores'!$F25=3,'Total Scores'!$C25,0)</f>
        <v>Rick</v>
      </c>
      <c r="L27">
        <f>IF('Total Scores'!$F25=3,'Total Scores'!$G25,0)</f>
        <v>227.19</v>
      </c>
      <c r="M27">
        <f>IF('Total Scores'!$F25=4,'Total Scores'!$A25,0)</f>
        <v>0</v>
      </c>
      <c r="N27">
        <f>IF('Total Scores'!$F25=4,'Total Scores'!$B25,0)</f>
        <v>0</v>
      </c>
      <c r="O27">
        <f>IF('Total Scores'!$F25=4,'Total Scores'!$C25,0)</f>
        <v>0</v>
      </c>
      <c r="P27">
        <f>IF('Total Scores'!$F25=4,'Total Scores'!$G25,0)</f>
        <v>0</v>
      </c>
      <c r="Q27">
        <f>IF('Total Scores'!$F25=5,'Total Scores'!$A25,0)</f>
        <v>0</v>
      </c>
      <c r="R27">
        <f>IF('Total Scores'!$F25=5,'Total Scores'!$B25,0)</f>
        <v>0</v>
      </c>
      <c r="S27">
        <f>IF('Total Scores'!$F25=5,'Total Scores'!$C25,0)</f>
        <v>0</v>
      </c>
      <c r="T27">
        <f>IF('Total Scores'!$F25=5,'Total Scores'!$G25,0)</f>
        <v>0</v>
      </c>
      <c r="U27">
        <f>IF('Total Scores'!$F25=6,'Total Scores'!$A25,0)</f>
        <v>0</v>
      </c>
      <c r="V27">
        <f>IF('Total Scores'!$F25=6,'Total Scores'!$B25,0)</f>
        <v>0</v>
      </c>
      <c r="W27">
        <f>IF('Total Scores'!$F25=6,'Total Scores'!$C25,0)</f>
        <v>0</v>
      </c>
      <c r="X27">
        <f>IF('Total Scores'!$F25=6,'Total Scores'!$G25,0)</f>
        <v>0</v>
      </c>
      <c r="Y27">
        <f>IF('Total Scores'!$F25=7,'Total Scores'!$A25,0)</f>
        <v>0</v>
      </c>
      <c r="Z27">
        <f>IF('Total Scores'!$F25=7,'Total Scores'!$B25,0)</f>
        <v>0</v>
      </c>
      <c r="AA27">
        <f>IF('Total Scores'!$F25=7,'Total Scores'!$C25,0)</f>
        <v>0</v>
      </c>
      <c r="AB27">
        <f>IF('Total Scores'!$F25=7,'Total Scores'!$G25,0)</f>
        <v>0</v>
      </c>
      <c r="AC27">
        <f>IF('Total Scores'!$F25=8,'Total Scores'!$A25,0)</f>
        <v>0</v>
      </c>
      <c r="AD27">
        <f>IF('Total Scores'!$F25=8,'Total Scores'!$B25,0)</f>
        <v>0</v>
      </c>
      <c r="AE27">
        <f>IF('Total Scores'!$F25=8,'Total Scores'!$C25,0)</f>
        <v>0</v>
      </c>
      <c r="AF27">
        <f>IF('Total Scores'!$F25=8,'Total Scores'!$G25,0)</f>
        <v>0</v>
      </c>
      <c r="AG27">
        <f>IF('Total Scores'!$F25=9,'Total Scores'!$A25,0)</f>
        <v>0</v>
      </c>
      <c r="AH27">
        <f>IF('Total Scores'!$F25=9,'Total Scores'!$B25,0)</f>
        <v>0</v>
      </c>
      <c r="AI27">
        <f>IF('Total Scores'!$F25=9,'Total Scores'!$C25,0)</f>
        <v>0</v>
      </c>
      <c r="AJ27">
        <f>IF('Total Scores'!$F25=9,'Total Scores'!$G25,0)</f>
        <v>0</v>
      </c>
    </row>
    <row r="28" spans="1:36" x14ac:dyDescent="0.2">
      <c r="A28">
        <f>IF('Total Scores'!$F26=1,'Total Scores'!$A26,0)</f>
        <v>0</v>
      </c>
      <c r="B28">
        <f>IF('Total Scores'!$F26=1,'Total Scores'!$B26,0)</f>
        <v>0</v>
      </c>
      <c r="C28">
        <f>IF('Total Scores'!$F26=1,'Total Scores'!$C26,0)</f>
        <v>0</v>
      </c>
      <c r="D28">
        <f>IF('Total Scores'!$F26=1,'Total Scores'!$G26,0)</f>
        <v>0</v>
      </c>
      <c r="E28">
        <f>IF('Total Scores'!$F26=2,'Total Scores'!$A26,0)</f>
        <v>0</v>
      </c>
      <c r="F28">
        <f>IF('Total Scores'!$F26=2,'Total Scores'!$B26,0)</f>
        <v>0</v>
      </c>
      <c r="G28">
        <f>IF('Total Scores'!$F26=2,'Total Scores'!$C26,0)</f>
        <v>0</v>
      </c>
      <c r="H28">
        <f>IF('Total Scores'!$F26=2,'Total Scores'!$G26,0)</f>
        <v>0</v>
      </c>
      <c r="I28">
        <f>IF('Total Scores'!$F26=3,'Total Scores'!$A26,0)</f>
        <v>0</v>
      </c>
      <c r="J28">
        <f>IF('Total Scores'!$F26=3,'Total Scores'!$B26,0)</f>
        <v>0</v>
      </c>
      <c r="K28">
        <f>IF('Total Scores'!$F26=3,'Total Scores'!$C26,0)</f>
        <v>0</v>
      </c>
      <c r="L28">
        <f>IF('Total Scores'!$F26=3,'Total Scores'!$G26,0)</f>
        <v>0</v>
      </c>
      <c r="M28">
        <f>IF('Total Scores'!$F26=4,'Total Scores'!$A26,0)</f>
        <v>0</v>
      </c>
      <c r="N28">
        <f>IF('Total Scores'!$F26=4,'Total Scores'!$B26,0)</f>
        <v>0</v>
      </c>
      <c r="O28">
        <f>IF('Total Scores'!$F26=4,'Total Scores'!$C26,0)</f>
        <v>0</v>
      </c>
      <c r="P28">
        <f>IF('Total Scores'!$F26=4,'Total Scores'!$G26,0)</f>
        <v>0</v>
      </c>
      <c r="Q28">
        <f>IF('Total Scores'!$F26=5,'Total Scores'!$A26,0)</f>
        <v>0</v>
      </c>
      <c r="R28">
        <f>IF('Total Scores'!$F26=5,'Total Scores'!$B26,0)</f>
        <v>0</v>
      </c>
      <c r="S28">
        <f>IF('Total Scores'!$F26=5,'Total Scores'!$C26,0)</f>
        <v>0</v>
      </c>
      <c r="T28">
        <f>IF('Total Scores'!$F26=5,'Total Scores'!$G26,0)</f>
        <v>0</v>
      </c>
      <c r="U28">
        <f>IF('Total Scores'!$F26=6,'Total Scores'!$A26,0)</f>
        <v>0</v>
      </c>
      <c r="V28">
        <f>IF('Total Scores'!$F26=6,'Total Scores'!$B26,0)</f>
        <v>0</v>
      </c>
      <c r="W28">
        <f>IF('Total Scores'!$F26=6,'Total Scores'!$C26,0)</f>
        <v>0</v>
      </c>
      <c r="X28">
        <f>IF('Total Scores'!$F26=6,'Total Scores'!$G26,0)</f>
        <v>0</v>
      </c>
      <c r="Y28">
        <f>IF('Total Scores'!$F26=7,'Total Scores'!$A26,0)</f>
        <v>0</v>
      </c>
      <c r="Z28">
        <f>IF('Total Scores'!$F26=7,'Total Scores'!$B26,0)</f>
        <v>0</v>
      </c>
      <c r="AA28">
        <f>IF('Total Scores'!$F26=7,'Total Scores'!$C26,0)</f>
        <v>0</v>
      </c>
      <c r="AB28">
        <f>IF('Total Scores'!$F26=7,'Total Scores'!$G26,0)</f>
        <v>0</v>
      </c>
      <c r="AC28">
        <f>IF('Total Scores'!$F26=8,'Total Scores'!$A26,0)</f>
        <v>26</v>
      </c>
      <c r="AD28" t="str">
        <f>IF('Total Scores'!$F26=8,'Total Scores'!$B26,0)</f>
        <v>Blotz</v>
      </c>
      <c r="AE28" t="str">
        <f>IF('Total Scores'!$F26=8,'Total Scores'!$C26,0)</f>
        <v>Geoffrey</v>
      </c>
      <c r="AF28">
        <f>IF('Total Scores'!$F26=8,'Total Scores'!$G26,0)</f>
        <v>284.44</v>
      </c>
      <c r="AG28">
        <f>IF('Total Scores'!$F26=9,'Total Scores'!$A26,0)</f>
        <v>0</v>
      </c>
      <c r="AH28">
        <f>IF('Total Scores'!$F26=9,'Total Scores'!$B26,0)</f>
        <v>0</v>
      </c>
      <c r="AI28">
        <f>IF('Total Scores'!$F26=9,'Total Scores'!$C26,0)</f>
        <v>0</v>
      </c>
      <c r="AJ28">
        <f>IF('Total Scores'!$F26=9,'Total Scores'!$G26,0)</f>
        <v>0</v>
      </c>
    </row>
    <row r="29" spans="1:36" x14ac:dyDescent="0.2">
      <c r="A29">
        <f>IF('Total Scores'!$F27=1,'Total Scores'!$A27,0)</f>
        <v>0</v>
      </c>
      <c r="B29">
        <f>IF('Total Scores'!$F27=1,'Total Scores'!$B27,0)</f>
        <v>0</v>
      </c>
      <c r="C29">
        <f>IF('Total Scores'!$F27=1,'Total Scores'!$C27,0)</f>
        <v>0</v>
      </c>
      <c r="D29">
        <f>IF('Total Scores'!$F27=1,'Total Scores'!$G27,0)</f>
        <v>0</v>
      </c>
      <c r="E29">
        <f>IF('Total Scores'!$F27=2,'Total Scores'!$A27,0)</f>
        <v>0</v>
      </c>
      <c r="F29">
        <f>IF('Total Scores'!$F27=2,'Total Scores'!$B27,0)</f>
        <v>0</v>
      </c>
      <c r="G29">
        <f>IF('Total Scores'!$F27=2,'Total Scores'!$C27,0)</f>
        <v>0</v>
      </c>
      <c r="H29">
        <f>IF('Total Scores'!$F27=2,'Total Scores'!$G27,0)</f>
        <v>0</v>
      </c>
      <c r="I29">
        <f>IF('Total Scores'!$F27=3,'Total Scores'!$A27,0)</f>
        <v>0</v>
      </c>
      <c r="J29">
        <f>IF('Total Scores'!$F27=3,'Total Scores'!$B27,0)</f>
        <v>0</v>
      </c>
      <c r="K29">
        <f>IF('Total Scores'!$F27=3,'Total Scores'!$C27,0)</f>
        <v>0</v>
      </c>
      <c r="L29">
        <f>IF('Total Scores'!$F27=3,'Total Scores'!$G27,0)</f>
        <v>0</v>
      </c>
      <c r="M29">
        <f>IF('Total Scores'!$F27=4,'Total Scores'!$A27,0)</f>
        <v>0</v>
      </c>
      <c r="N29">
        <f>IF('Total Scores'!$F27=4,'Total Scores'!$B27,0)</f>
        <v>0</v>
      </c>
      <c r="O29">
        <f>IF('Total Scores'!$F27=4,'Total Scores'!$C27,0)</f>
        <v>0</v>
      </c>
      <c r="P29">
        <f>IF('Total Scores'!$F27=4,'Total Scores'!$G27,0)</f>
        <v>0</v>
      </c>
      <c r="Q29">
        <f>IF('Total Scores'!$F27=5,'Total Scores'!$A27,0)</f>
        <v>0</v>
      </c>
      <c r="R29">
        <f>IF('Total Scores'!$F27=5,'Total Scores'!$B27,0)</f>
        <v>0</v>
      </c>
      <c r="S29">
        <f>IF('Total Scores'!$F27=5,'Total Scores'!$C27,0)</f>
        <v>0</v>
      </c>
      <c r="T29">
        <f>IF('Total Scores'!$F27=5,'Total Scores'!$G27,0)</f>
        <v>0</v>
      </c>
      <c r="U29">
        <f>IF('Total Scores'!$F27=6,'Total Scores'!$A27,0)</f>
        <v>0</v>
      </c>
      <c r="V29">
        <f>IF('Total Scores'!$F27=6,'Total Scores'!$B27,0)</f>
        <v>0</v>
      </c>
      <c r="W29">
        <f>IF('Total Scores'!$F27=6,'Total Scores'!$C27,0)</f>
        <v>0</v>
      </c>
      <c r="X29">
        <f>IF('Total Scores'!$F27=6,'Total Scores'!$G27,0)</f>
        <v>0</v>
      </c>
      <c r="Y29">
        <f>IF('Total Scores'!$F27=7,'Total Scores'!$A27,0)</f>
        <v>0</v>
      </c>
      <c r="Z29">
        <f>IF('Total Scores'!$F27=7,'Total Scores'!$B27,0)</f>
        <v>0</v>
      </c>
      <c r="AA29">
        <f>IF('Total Scores'!$F27=7,'Total Scores'!$C27,0)</f>
        <v>0</v>
      </c>
      <c r="AB29">
        <f>IF('Total Scores'!$F27=7,'Total Scores'!$G27,0)</f>
        <v>0</v>
      </c>
      <c r="AC29">
        <f>IF('Total Scores'!$F27=8,'Total Scores'!$A27,0)</f>
        <v>27</v>
      </c>
      <c r="AD29" t="str">
        <f>IF('Total Scores'!$F27=8,'Total Scores'!$B27,0)</f>
        <v>Briggs</v>
      </c>
      <c r="AE29" t="str">
        <f>IF('Total Scores'!$F27=8,'Total Scores'!$C27,0)</f>
        <v>Richard</v>
      </c>
      <c r="AF29" t="e">
        <f>IF('Total Scores'!$F27=8,'Total Scores'!$G27,0)</f>
        <v>#VALUE!</v>
      </c>
      <c r="AG29">
        <f>IF('Total Scores'!$F27=9,'Total Scores'!$A27,0)</f>
        <v>0</v>
      </c>
      <c r="AH29">
        <f>IF('Total Scores'!$F27=9,'Total Scores'!$B27,0)</f>
        <v>0</v>
      </c>
      <c r="AI29">
        <f>IF('Total Scores'!$F27=9,'Total Scores'!$C27,0)</f>
        <v>0</v>
      </c>
      <c r="AJ29">
        <f>IF('Total Scores'!$F27=9,'Total Scores'!$G27,0)</f>
        <v>0</v>
      </c>
    </row>
    <row r="30" spans="1:36" x14ac:dyDescent="0.2">
      <c r="A30">
        <f>IF('Total Scores'!$F28=1,'Total Scores'!$A28,0)</f>
        <v>28</v>
      </c>
      <c r="B30" t="str">
        <f>IF('Total Scores'!$F28=1,'Total Scores'!$B28,0)</f>
        <v>Tim</v>
      </c>
      <c r="C30" t="str">
        <f>IF('Total Scores'!$F28=1,'Total Scores'!$C28,0)</f>
        <v>Kevin</v>
      </c>
      <c r="D30">
        <f>IF('Total Scores'!$F28=1,'Total Scores'!$G28,0)</f>
        <v>355.28999999999996</v>
      </c>
      <c r="E30">
        <f>IF('Total Scores'!$F28=2,'Total Scores'!$A28,0)</f>
        <v>0</v>
      </c>
      <c r="F30">
        <f>IF('Total Scores'!$F28=2,'Total Scores'!$B28,0)</f>
        <v>0</v>
      </c>
      <c r="G30">
        <f>IF('Total Scores'!$F28=2,'Total Scores'!$C28,0)</f>
        <v>0</v>
      </c>
      <c r="H30">
        <f>IF('Total Scores'!$F28=2,'Total Scores'!$G28,0)</f>
        <v>0</v>
      </c>
      <c r="I30">
        <f>IF('Total Scores'!$F28=3,'Total Scores'!$A28,0)</f>
        <v>0</v>
      </c>
      <c r="J30">
        <f>IF('Total Scores'!$F28=3,'Total Scores'!$B28,0)</f>
        <v>0</v>
      </c>
      <c r="K30">
        <f>IF('Total Scores'!$F28=3,'Total Scores'!$C28,0)</f>
        <v>0</v>
      </c>
      <c r="L30">
        <f>IF('Total Scores'!$F28=3,'Total Scores'!$G28,0)</f>
        <v>0</v>
      </c>
      <c r="M30">
        <f>IF('Total Scores'!$F28=4,'Total Scores'!$A28,0)</f>
        <v>0</v>
      </c>
      <c r="N30">
        <f>IF('Total Scores'!$F28=4,'Total Scores'!$B28,0)</f>
        <v>0</v>
      </c>
      <c r="O30">
        <f>IF('Total Scores'!$F28=4,'Total Scores'!$C28,0)</f>
        <v>0</v>
      </c>
      <c r="P30">
        <f>IF('Total Scores'!$F28=4,'Total Scores'!$G28,0)</f>
        <v>0</v>
      </c>
      <c r="Q30">
        <f>IF('Total Scores'!$F28=5,'Total Scores'!$A28,0)</f>
        <v>0</v>
      </c>
      <c r="R30">
        <f>IF('Total Scores'!$F28=5,'Total Scores'!$B28,0)</f>
        <v>0</v>
      </c>
      <c r="S30">
        <f>IF('Total Scores'!$F28=5,'Total Scores'!$C28,0)</f>
        <v>0</v>
      </c>
      <c r="T30">
        <f>IF('Total Scores'!$F28=5,'Total Scores'!$G28,0)</f>
        <v>0</v>
      </c>
      <c r="U30">
        <f>IF('Total Scores'!$F28=6,'Total Scores'!$A28,0)</f>
        <v>0</v>
      </c>
      <c r="V30">
        <f>IF('Total Scores'!$F28=6,'Total Scores'!$B28,0)</f>
        <v>0</v>
      </c>
      <c r="W30">
        <f>IF('Total Scores'!$F28=6,'Total Scores'!$C28,0)</f>
        <v>0</v>
      </c>
      <c r="X30">
        <f>IF('Total Scores'!$F28=6,'Total Scores'!$G28,0)</f>
        <v>0</v>
      </c>
      <c r="Y30">
        <f>IF('Total Scores'!$F28=7,'Total Scores'!$A28,0)</f>
        <v>0</v>
      </c>
      <c r="Z30">
        <f>IF('Total Scores'!$F28=7,'Total Scores'!$B28,0)</f>
        <v>0</v>
      </c>
      <c r="AA30">
        <f>IF('Total Scores'!$F28=7,'Total Scores'!$C28,0)</f>
        <v>0</v>
      </c>
      <c r="AB30">
        <f>IF('Total Scores'!$F28=7,'Total Scores'!$G28,0)</f>
        <v>0</v>
      </c>
      <c r="AC30">
        <f>IF('Total Scores'!$F28=8,'Total Scores'!$A28,0)</f>
        <v>0</v>
      </c>
      <c r="AD30">
        <f>IF('Total Scores'!$F28=8,'Total Scores'!$B28,0)</f>
        <v>0</v>
      </c>
      <c r="AE30">
        <f>IF('Total Scores'!$F28=8,'Total Scores'!$C28,0)</f>
        <v>0</v>
      </c>
      <c r="AF30">
        <f>IF('Total Scores'!$F28=8,'Total Scores'!$G28,0)</f>
        <v>0</v>
      </c>
      <c r="AG30">
        <f>IF('Total Scores'!$F28=9,'Total Scores'!$A28,0)</f>
        <v>0</v>
      </c>
      <c r="AH30">
        <f>IF('Total Scores'!$F28=9,'Total Scores'!$B28,0)</f>
        <v>0</v>
      </c>
      <c r="AI30">
        <f>IF('Total Scores'!$F28=9,'Total Scores'!$C28,0)</f>
        <v>0</v>
      </c>
      <c r="AJ30">
        <f>IF('Total Scores'!$F28=9,'Total Scores'!$G28,0)</f>
        <v>0</v>
      </c>
    </row>
    <row r="31" spans="1:36" x14ac:dyDescent="0.2">
      <c r="A31">
        <f>IF('Total Scores'!$F29=1,'Total Scores'!$A29,0)</f>
        <v>0</v>
      </c>
      <c r="B31">
        <f>IF('Total Scores'!$F29=1,'Total Scores'!$B29,0)</f>
        <v>0</v>
      </c>
      <c r="C31">
        <f>IF('Total Scores'!$F29=1,'Total Scores'!$C29,0)</f>
        <v>0</v>
      </c>
      <c r="D31">
        <f>IF('Total Scores'!$F29=1,'Total Scores'!$G29,0)</f>
        <v>0</v>
      </c>
      <c r="E31">
        <f>IF('Total Scores'!$F29=2,'Total Scores'!$A29,0)</f>
        <v>0</v>
      </c>
      <c r="F31">
        <f>IF('Total Scores'!$F29=2,'Total Scores'!$B29,0)</f>
        <v>0</v>
      </c>
      <c r="G31">
        <f>IF('Total Scores'!$F29=2,'Total Scores'!$C29,0)</f>
        <v>0</v>
      </c>
      <c r="H31">
        <f>IF('Total Scores'!$F29=2,'Total Scores'!$G29,0)</f>
        <v>0</v>
      </c>
      <c r="I31">
        <f>IF('Total Scores'!$F29=3,'Total Scores'!$A29,0)</f>
        <v>0</v>
      </c>
      <c r="J31">
        <f>IF('Total Scores'!$F29=3,'Total Scores'!$B29,0)</f>
        <v>0</v>
      </c>
      <c r="K31">
        <f>IF('Total Scores'!$F29=3,'Total Scores'!$C29,0)</f>
        <v>0</v>
      </c>
      <c r="L31">
        <f>IF('Total Scores'!$F29=3,'Total Scores'!$G29,0)</f>
        <v>0</v>
      </c>
      <c r="M31">
        <f>IF('Total Scores'!$F29=4,'Total Scores'!$A29,0)</f>
        <v>0</v>
      </c>
      <c r="N31">
        <f>IF('Total Scores'!$F29=4,'Total Scores'!$B29,0)</f>
        <v>0</v>
      </c>
      <c r="O31">
        <f>IF('Total Scores'!$F29=4,'Total Scores'!$C29,0)</f>
        <v>0</v>
      </c>
      <c r="P31">
        <f>IF('Total Scores'!$F29=4,'Total Scores'!$G29,0)</f>
        <v>0</v>
      </c>
      <c r="Q31">
        <f>IF('Total Scores'!$F29=5,'Total Scores'!$A29,0)</f>
        <v>0</v>
      </c>
      <c r="R31">
        <f>IF('Total Scores'!$F29=5,'Total Scores'!$B29,0)</f>
        <v>0</v>
      </c>
      <c r="S31">
        <f>IF('Total Scores'!$F29=5,'Total Scores'!$C29,0)</f>
        <v>0</v>
      </c>
      <c r="T31">
        <f>IF('Total Scores'!$F29=5,'Total Scores'!$G29,0)</f>
        <v>0</v>
      </c>
      <c r="U31">
        <f>IF('Total Scores'!$F29=6,'Total Scores'!$A29,0)</f>
        <v>0</v>
      </c>
      <c r="V31">
        <f>IF('Total Scores'!$F29=6,'Total Scores'!$B29,0)</f>
        <v>0</v>
      </c>
      <c r="W31">
        <f>IF('Total Scores'!$F29=6,'Total Scores'!$C29,0)</f>
        <v>0</v>
      </c>
      <c r="X31">
        <f>IF('Total Scores'!$F29=6,'Total Scores'!$G29,0)</f>
        <v>0</v>
      </c>
      <c r="Y31">
        <f>IF('Total Scores'!$F29=7,'Total Scores'!$A29,0)</f>
        <v>0</v>
      </c>
      <c r="Z31">
        <f>IF('Total Scores'!$F29=7,'Total Scores'!$B29,0)</f>
        <v>0</v>
      </c>
      <c r="AA31">
        <f>IF('Total Scores'!$F29=7,'Total Scores'!$C29,0)</f>
        <v>0</v>
      </c>
      <c r="AB31">
        <f>IF('Total Scores'!$F29=7,'Total Scores'!$G29,0)</f>
        <v>0</v>
      </c>
      <c r="AC31">
        <f>IF('Total Scores'!$F29=8,'Total Scores'!$A29,0)</f>
        <v>29</v>
      </c>
      <c r="AD31" t="str">
        <f>IF('Total Scores'!$F29=8,'Total Scores'!$B29,0)</f>
        <v>McKoy</v>
      </c>
      <c r="AE31" t="str">
        <f>IF('Total Scores'!$F29=8,'Total Scores'!$C29,0)</f>
        <v>Mikell</v>
      </c>
      <c r="AF31">
        <f>IF('Total Scores'!$F29=8,'Total Scores'!$G29,0)</f>
        <v>324.59000000000003</v>
      </c>
      <c r="AG31">
        <f>IF('Total Scores'!$F29=9,'Total Scores'!$A29,0)</f>
        <v>0</v>
      </c>
      <c r="AH31">
        <f>IF('Total Scores'!$F29=9,'Total Scores'!$B29,0)</f>
        <v>0</v>
      </c>
      <c r="AI31">
        <f>IF('Total Scores'!$F29=9,'Total Scores'!$C29,0)</f>
        <v>0</v>
      </c>
      <c r="AJ31">
        <f>IF('Total Scores'!$F29=9,'Total Scores'!$G29,0)</f>
        <v>0</v>
      </c>
    </row>
    <row r="32" spans="1:36" x14ac:dyDescent="0.2">
      <c r="A32">
        <f>IF('Total Scores'!$F30=1,'Total Scores'!$A30,0)</f>
        <v>0</v>
      </c>
      <c r="B32">
        <f>IF('Total Scores'!$F30=1,'Total Scores'!$B30,0)</f>
        <v>0</v>
      </c>
      <c r="C32">
        <f>IF('Total Scores'!$F30=1,'Total Scores'!$C30,0)</f>
        <v>0</v>
      </c>
      <c r="D32">
        <f>IF('Total Scores'!$F30=1,'Total Scores'!$G30,0)</f>
        <v>0</v>
      </c>
      <c r="E32">
        <f>IF('Total Scores'!$F30=2,'Total Scores'!$A30,0)</f>
        <v>0</v>
      </c>
      <c r="F32">
        <f>IF('Total Scores'!$F30=2,'Total Scores'!$B30,0)</f>
        <v>0</v>
      </c>
      <c r="G32">
        <f>IF('Total Scores'!$F30=2,'Total Scores'!$C30,0)</f>
        <v>0</v>
      </c>
      <c r="H32">
        <f>IF('Total Scores'!$F30=2,'Total Scores'!$G30,0)</f>
        <v>0</v>
      </c>
      <c r="I32">
        <f>IF('Total Scores'!$F30=3,'Total Scores'!$A30,0)</f>
        <v>30</v>
      </c>
      <c r="J32" t="str">
        <f>IF('Total Scores'!$F30=3,'Total Scores'!$B30,0)</f>
        <v>Fagan</v>
      </c>
      <c r="K32" t="str">
        <f>IF('Total Scores'!$F30=3,'Total Scores'!$C30,0)</f>
        <v>Charlie</v>
      </c>
      <c r="L32">
        <f>IF('Total Scores'!$F30=3,'Total Scores'!$G30,0)</f>
        <v>217.72</v>
      </c>
      <c r="M32">
        <f>IF('Total Scores'!$F30=4,'Total Scores'!$A30,0)</f>
        <v>0</v>
      </c>
      <c r="N32">
        <f>IF('Total Scores'!$F30=4,'Total Scores'!$B30,0)</f>
        <v>0</v>
      </c>
      <c r="O32">
        <f>IF('Total Scores'!$F30=4,'Total Scores'!$C30,0)</f>
        <v>0</v>
      </c>
      <c r="P32">
        <f>IF('Total Scores'!$F30=4,'Total Scores'!$G30,0)</f>
        <v>0</v>
      </c>
      <c r="Q32">
        <f>IF('Total Scores'!$F30=5,'Total Scores'!$A30,0)</f>
        <v>0</v>
      </c>
      <c r="R32">
        <f>IF('Total Scores'!$F30=5,'Total Scores'!$B30,0)</f>
        <v>0</v>
      </c>
      <c r="S32">
        <f>IF('Total Scores'!$F30=5,'Total Scores'!$C30,0)</f>
        <v>0</v>
      </c>
      <c r="T32">
        <f>IF('Total Scores'!$F30=5,'Total Scores'!$G30,0)</f>
        <v>0</v>
      </c>
      <c r="U32">
        <f>IF('Total Scores'!$F30=6,'Total Scores'!$A30,0)</f>
        <v>0</v>
      </c>
      <c r="V32">
        <f>IF('Total Scores'!$F30=6,'Total Scores'!$B30,0)</f>
        <v>0</v>
      </c>
      <c r="W32">
        <f>IF('Total Scores'!$F30=6,'Total Scores'!$C30,0)</f>
        <v>0</v>
      </c>
      <c r="X32">
        <f>IF('Total Scores'!$F30=6,'Total Scores'!$G30,0)</f>
        <v>0</v>
      </c>
      <c r="Y32">
        <f>IF('Total Scores'!$F30=7,'Total Scores'!$A30,0)</f>
        <v>0</v>
      </c>
      <c r="Z32">
        <f>IF('Total Scores'!$F30=7,'Total Scores'!$B30,0)</f>
        <v>0</v>
      </c>
      <c r="AA32">
        <f>IF('Total Scores'!$F30=7,'Total Scores'!$C30,0)</f>
        <v>0</v>
      </c>
      <c r="AB32">
        <f>IF('Total Scores'!$F30=7,'Total Scores'!$G30,0)</f>
        <v>0</v>
      </c>
      <c r="AC32">
        <f>IF('Total Scores'!$F30=8,'Total Scores'!$A30,0)</f>
        <v>0</v>
      </c>
      <c r="AD32">
        <f>IF('Total Scores'!$F30=8,'Total Scores'!$B30,0)</f>
        <v>0</v>
      </c>
      <c r="AE32">
        <f>IF('Total Scores'!$F30=8,'Total Scores'!$C30,0)</f>
        <v>0</v>
      </c>
      <c r="AF32">
        <f>IF('Total Scores'!$F30=8,'Total Scores'!$G30,0)</f>
        <v>0</v>
      </c>
      <c r="AG32">
        <f>IF('Total Scores'!$F30=9,'Total Scores'!$A30,0)</f>
        <v>0</v>
      </c>
      <c r="AH32">
        <f>IF('Total Scores'!$F30=9,'Total Scores'!$B30,0)</f>
        <v>0</v>
      </c>
      <c r="AI32">
        <f>IF('Total Scores'!$F30=9,'Total Scores'!$C30,0)</f>
        <v>0</v>
      </c>
      <c r="AJ32">
        <f>IF('Total Scores'!$F30=9,'Total Scores'!$G30,0)</f>
        <v>0</v>
      </c>
    </row>
    <row r="33" spans="1:36" x14ac:dyDescent="0.2">
      <c r="A33">
        <f>IF('Total Scores'!$F31=1,'Total Scores'!$A31,0)</f>
        <v>0</v>
      </c>
      <c r="B33">
        <f>IF('Total Scores'!$F31=1,'Total Scores'!$B31,0)</f>
        <v>0</v>
      </c>
      <c r="C33">
        <f>IF('Total Scores'!$F31=1,'Total Scores'!$C31,0)</f>
        <v>0</v>
      </c>
      <c r="D33">
        <f>IF('Total Scores'!$F31=1,'Total Scores'!$G31,0)</f>
        <v>0</v>
      </c>
      <c r="E33">
        <f>IF('Total Scores'!$F31=2,'Total Scores'!$A31,0)</f>
        <v>0</v>
      </c>
      <c r="F33">
        <f>IF('Total Scores'!$F31=2,'Total Scores'!$B31,0)</f>
        <v>0</v>
      </c>
      <c r="G33">
        <f>IF('Total Scores'!$F31=2,'Total Scores'!$C31,0)</f>
        <v>0</v>
      </c>
      <c r="H33">
        <f>IF('Total Scores'!$F31=2,'Total Scores'!$G31,0)</f>
        <v>0</v>
      </c>
      <c r="I33">
        <f>IF('Total Scores'!$F31=3,'Total Scores'!$A31,0)</f>
        <v>0</v>
      </c>
      <c r="J33">
        <f>IF('Total Scores'!$F31=3,'Total Scores'!$B31,0)</f>
        <v>0</v>
      </c>
      <c r="K33">
        <f>IF('Total Scores'!$F31=3,'Total Scores'!$C31,0)</f>
        <v>0</v>
      </c>
      <c r="L33">
        <f>IF('Total Scores'!$F31=3,'Total Scores'!$G31,0)</f>
        <v>0</v>
      </c>
      <c r="M33">
        <f>IF('Total Scores'!$F31=4,'Total Scores'!$A31,0)</f>
        <v>0</v>
      </c>
      <c r="N33">
        <f>IF('Total Scores'!$F31=4,'Total Scores'!$B31,0)</f>
        <v>0</v>
      </c>
      <c r="O33">
        <f>IF('Total Scores'!$F31=4,'Total Scores'!$C31,0)</f>
        <v>0</v>
      </c>
      <c r="P33">
        <f>IF('Total Scores'!$F31=4,'Total Scores'!$G31,0)</f>
        <v>0</v>
      </c>
      <c r="Q33">
        <f>IF('Total Scores'!$F31=5,'Total Scores'!$A31,0)</f>
        <v>0</v>
      </c>
      <c r="R33">
        <f>IF('Total Scores'!$F31=5,'Total Scores'!$B31,0)</f>
        <v>0</v>
      </c>
      <c r="S33">
        <f>IF('Total Scores'!$F31=5,'Total Scores'!$C31,0)</f>
        <v>0</v>
      </c>
      <c r="T33">
        <f>IF('Total Scores'!$F31=5,'Total Scores'!$G31,0)</f>
        <v>0</v>
      </c>
      <c r="U33">
        <f>IF('Total Scores'!$F31=6,'Total Scores'!$A31,0)</f>
        <v>0</v>
      </c>
      <c r="V33">
        <f>IF('Total Scores'!$F31=6,'Total Scores'!$B31,0)</f>
        <v>0</v>
      </c>
      <c r="W33">
        <f>IF('Total Scores'!$F31=6,'Total Scores'!$C31,0)</f>
        <v>0</v>
      </c>
      <c r="X33">
        <f>IF('Total Scores'!$F31=6,'Total Scores'!$G31,0)</f>
        <v>0</v>
      </c>
      <c r="Y33">
        <f>IF('Total Scores'!$F31=7,'Total Scores'!$A31,0)</f>
        <v>0</v>
      </c>
      <c r="Z33">
        <f>IF('Total Scores'!$F31=7,'Total Scores'!$B31,0)</f>
        <v>0</v>
      </c>
      <c r="AA33">
        <f>IF('Total Scores'!$F31=7,'Total Scores'!$C31,0)</f>
        <v>0</v>
      </c>
      <c r="AB33">
        <f>IF('Total Scores'!$F31=7,'Total Scores'!$G31,0)</f>
        <v>0</v>
      </c>
      <c r="AC33">
        <f>IF('Total Scores'!$F31=8,'Total Scores'!$A31,0)</f>
        <v>31</v>
      </c>
      <c r="AD33" t="str">
        <f>IF('Total Scores'!$F31=8,'Total Scores'!$B31,0)</f>
        <v>Steele</v>
      </c>
      <c r="AE33" t="str">
        <f>IF('Total Scores'!$F31=8,'Total Scores'!$C31,0)</f>
        <v>Thomas</v>
      </c>
      <c r="AF33">
        <f>IF('Total Scores'!$F31=8,'Total Scores'!$G31,0)</f>
        <v>411.09000000000003</v>
      </c>
      <c r="AG33">
        <f>IF('Total Scores'!$F31=9,'Total Scores'!$A31,0)</f>
        <v>0</v>
      </c>
      <c r="AH33">
        <f>IF('Total Scores'!$F31=9,'Total Scores'!$B31,0)</f>
        <v>0</v>
      </c>
      <c r="AI33">
        <f>IF('Total Scores'!$F31=9,'Total Scores'!$C31,0)</f>
        <v>0</v>
      </c>
      <c r="AJ33">
        <f>IF('Total Scores'!$F31=9,'Total Scores'!$G31,0)</f>
        <v>0</v>
      </c>
    </row>
    <row r="34" spans="1:36" x14ac:dyDescent="0.2">
      <c r="A34">
        <f>IF('Total Scores'!$F32=1,'Total Scores'!$A32,0)</f>
        <v>0</v>
      </c>
      <c r="B34">
        <f>IF('Total Scores'!$F32=1,'Total Scores'!$B32,0)</f>
        <v>0</v>
      </c>
      <c r="C34">
        <f>IF('Total Scores'!$F32=1,'Total Scores'!$C32,0)</f>
        <v>0</v>
      </c>
      <c r="D34">
        <f>IF('Total Scores'!$F32=1,'Total Scores'!$G32,0)</f>
        <v>0</v>
      </c>
      <c r="E34">
        <f>IF('Total Scores'!$F32=2,'Total Scores'!$A32,0)</f>
        <v>32</v>
      </c>
      <c r="F34" t="str">
        <f>IF('Total Scores'!$F32=2,'Total Scores'!$B32,0)</f>
        <v>Barrett</v>
      </c>
      <c r="G34" t="str">
        <f>IF('Total Scores'!$F32=2,'Total Scores'!$C32,0)</f>
        <v>Scott</v>
      </c>
      <c r="H34">
        <f>IF('Total Scores'!$F32=2,'Total Scores'!$G32,0)</f>
        <v>266.38</v>
      </c>
      <c r="I34">
        <f>IF('Total Scores'!$F32=3,'Total Scores'!$A32,0)</f>
        <v>0</v>
      </c>
      <c r="J34">
        <f>IF('Total Scores'!$F32=3,'Total Scores'!$B32,0)</f>
        <v>0</v>
      </c>
      <c r="K34">
        <f>IF('Total Scores'!$F32=3,'Total Scores'!$C32,0)</f>
        <v>0</v>
      </c>
      <c r="L34">
        <f>IF('Total Scores'!$F32=3,'Total Scores'!$G32,0)</f>
        <v>0</v>
      </c>
      <c r="M34">
        <f>IF('Total Scores'!$F32=4,'Total Scores'!$A32,0)</f>
        <v>0</v>
      </c>
      <c r="N34">
        <f>IF('Total Scores'!$F32=4,'Total Scores'!$B32,0)</f>
        <v>0</v>
      </c>
      <c r="O34">
        <f>IF('Total Scores'!$F32=4,'Total Scores'!$C32,0)</f>
        <v>0</v>
      </c>
      <c r="P34">
        <f>IF('Total Scores'!$F32=4,'Total Scores'!$G32,0)</f>
        <v>0</v>
      </c>
      <c r="Q34">
        <f>IF('Total Scores'!$F32=5,'Total Scores'!$A32,0)</f>
        <v>0</v>
      </c>
      <c r="R34">
        <f>IF('Total Scores'!$F32=5,'Total Scores'!$B32,0)</f>
        <v>0</v>
      </c>
      <c r="S34">
        <f>IF('Total Scores'!$F32=5,'Total Scores'!$C32,0)</f>
        <v>0</v>
      </c>
      <c r="T34">
        <f>IF('Total Scores'!$F32=5,'Total Scores'!$G32,0)</f>
        <v>0</v>
      </c>
      <c r="U34">
        <f>IF('Total Scores'!$F32=6,'Total Scores'!$A32,0)</f>
        <v>0</v>
      </c>
      <c r="V34">
        <f>IF('Total Scores'!$F32=6,'Total Scores'!$B32,0)</f>
        <v>0</v>
      </c>
      <c r="W34">
        <f>IF('Total Scores'!$F32=6,'Total Scores'!$C32,0)</f>
        <v>0</v>
      </c>
      <c r="X34">
        <f>IF('Total Scores'!$F32=6,'Total Scores'!$G32,0)</f>
        <v>0</v>
      </c>
      <c r="Y34">
        <f>IF('Total Scores'!$F32=7,'Total Scores'!$A32,0)</f>
        <v>0</v>
      </c>
      <c r="Z34">
        <f>IF('Total Scores'!$F32=7,'Total Scores'!$B32,0)</f>
        <v>0</v>
      </c>
      <c r="AA34">
        <f>IF('Total Scores'!$F32=7,'Total Scores'!$C32,0)</f>
        <v>0</v>
      </c>
      <c r="AB34">
        <f>IF('Total Scores'!$F32=7,'Total Scores'!$G32,0)</f>
        <v>0</v>
      </c>
      <c r="AC34">
        <f>IF('Total Scores'!$F32=8,'Total Scores'!$A32,0)</f>
        <v>0</v>
      </c>
      <c r="AD34">
        <f>IF('Total Scores'!$F32=8,'Total Scores'!$B32,0)</f>
        <v>0</v>
      </c>
      <c r="AE34">
        <f>IF('Total Scores'!$F32=8,'Total Scores'!$C32,0)</f>
        <v>0</v>
      </c>
      <c r="AF34">
        <f>IF('Total Scores'!$F32=8,'Total Scores'!$G32,0)</f>
        <v>0</v>
      </c>
      <c r="AG34">
        <f>IF('Total Scores'!$F32=9,'Total Scores'!$A32,0)</f>
        <v>0</v>
      </c>
      <c r="AH34">
        <f>IF('Total Scores'!$F32=9,'Total Scores'!$B32,0)</f>
        <v>0</v>
      </c>
      <c r="AI34">
        <f>IF('Total Scores'!$F32=9,'Total Scores'!$C32,0)</f>
        <v>0</v>
      </c>
      <c r="AJ34">
        <f>IF('Total Scores'!$F32=9,'Total Scores'!$G32,0)</f>
        <v>0</v>
      </c>
    </row>
    <row r="35" spans="1:36" x14ac:dyDescent="0.2">
      <c r="A35">
        <f>IF('Total Scores'!$F33=1,'Total Scores'!$A33,0)</f>
        <v>0</v>
      </c>
      <c r="B35">
        <f>IF('Total Scores'!$F33=1,'Total Scores'!$B33,0)</f>
        <v>0</v>
      </c>
      <c r="C35">
        <f>IF('Total Scores'!$F33=1,'Total Scores'!$C33,0)</f>
        <v>0</v>
      </c>
      <c r="D35">
        <f>IF('Total Scores'!$F33=1,'Total Scores'!$G33,0)</f>
        <v>0</v>
      </c>
      <c r="E35">
        <f>IF('Total Scores'!$F33=2,'Total Scores'!$A33,0)</f>
        <v>33</v>
      </c>
      <c r="F35" t="str">
        <f>IF('Total Scores'!$F33=2,'Total Scores'!$B33,0)</f>
        <v>Cail</v>
      </c>
      <c r="G35" t="str">
        <f>IF('Total Scores'!$F33=2,'Total Scores'!$C33,0)</f>
        <v>Jody</v>
      </c>
      <c r="H35">
        <f>IF('Total Scores'!$F33=2,'Total Scores'!$G33,0)</f>
        <v>254.87</v>
      </c>
      <c r="I35">
        <f>IF('Total Scores'!$F33=3,'Total Scores'!$A33,0)</f>
        <v>0</v>
      </c>
      <c r="J35">
        <f>IF('Total Scores'!$F33=3,'Total Scores'!$B33,0)</f>
        <v>0</v>
      </c>
      <c r="K35">
        <f>IF('Total Scores'!$F33=3,'Total Scores'!$C33,0)</f>
        <v>0</v>
      </c>
      <c r="L35">
        <f>IF('Total Scores'!$F33=3,'Total Scores'!$G33,0)</f>
        <v>0</v>
      </c>
      <c r="M35">
        <f>IF('Total Scores'!$F33=4,'Total Scores'!$A33,0)</f>
        <v>0</v>
      </c>
      <c r="N35">
        <f>IF('Total Scores'!$F33=4,'Total Scores'!$B33,0)</f>
        <v>0</v>
      </c>
      <c r="O35">
        <f>IF('Total Scores'!$F33=4,'Total Scores'!$C33,0)</f>
        <v>0</v>
      </c>
      <c r="P35">
        <f>IF('Total Scores'!$F33=4,'Total Scores'!$G33,0)</f>
        <v>0</v>
      </c>
      <c r="Q35">
        <f>IF('Total Scores'!$F33=5,'Total Scores'!$A33,0)</f>
        <v>0</v>
      </c>
      <c r="R35">
        <f>IF('Total Scores'!$F33=5,'Total Scores'!$B33,0)</f>
        <v>0</v>
      </c>
      <c r="S35">
        <f>IF('Total Scores'!$F33=5,'Total Scores'!$C33,0)</f>
        <v>0</v>
      </c>
      <c r="T35">
        <f>IF('Total Scores'!$F33=5,'Total Scores'!$G33,0)</f>
        <v>0</v>
      </c>
      <c r="U35">
        <f>IF('Total Scores'!$F33=6,'Total Scores'!$A33,0)</f>
        <v>0</v>
      </c>
      <c r="V35">
        <f>IF('Total Scores'!$F33=6,'Total Scores'!$B33,0)</f>
        <v>0</v>
      </c>
      <c r="W35">
        <f>IF('Total Scores'!$F33=6,'Total Scores'!$C33,0)</f>
        <v>0</v>
      </c>
      <c r="X35">
        <f>IF('Total Scores'!$F33=6,'Total Scores'!$G33,0)</f>
        <v>0</v>
      </c>
      <c r="Y35">
        <f>IF('Total Scores'!$F33=7,'Total Scores'!$A33,0)</f>
        <v>0</v>
      </c>
      <c r="Z35">
        <f>IF('Total Scores'!$F33=7,'Total Scores'!$B33,0)</f>
        <v>0</v>
      </c>
      <c r="AA35">
        <f>IF('Total Scores'!$F33=7,'Total Scores'!$C33,0)</f>
        <v>0</v>
      </c>
      <c r="AB35">
        <f>IF('Total Scores'!$F33=7,'Total Scores'!$G33,0)</f>
        <v>0</v>
      </c>
      <c r="AC35">
        <f>IF('Total Scores'!$F33=8,'Total Scores'!$A33,0)</f>
        <v>0</v>
      </c>
      <c r="AD35">
        <f>IF('Total Scores'!$F33=8,'Total Scores'!$B33,0)</f>
        <v>0</v>
      </c>
      <c r="AE35">
        <f>IF('Total Scores'!$F33=8,'Total Scores'!$C33,0)</f>
        <v>0</v>
      </c>
      <c r="AF35">
        <f>IF('Total Scores'!$F33=8,'Total Scores'!$G33,0)</f>
        <v>0</v>
      </c>
      <c r="AG35">
        <f>IF('Total Scores'!$F33=9,'Total Scores'!$A33,0)</f>
        <v>0</v>
      </c>
      <c r="AH35">
        <f>IF('Total Scores'!$F33=9,'Total Scores'!$B33,0)</f>
        <v>0</v>
      </c>
      <c r="AI35">
        <f>IF('Total Scores'!$F33=9,'Total Scores'!$C33,0)</f>
        <v>0</v>
      </c>
      <c r="AJ35">
        <f>IF('Total Scores'!$F33=9,'Total Scores'!$G33,0)</f>
        <v>0</v>
      </c>
    </row>
    <row r="36" spans="1:36" x14ac:dyDescent="0.2">
      <c r="A36">
        <f>IF('Total Scores'!$F34=1,'Total Scores'!$A34,0)</f>
        <v>0</v>
      </c>
      <c r="B36">
        <f>IF('Total Scores'!$F34=1,'Total Scores'!$B34,0)</f>
        <v>0</v>
      </c>
      <c r="C36">
        <f>IF('Total Scores'!$F34=1,'Total Scores'!$C34,0)</f>
        <v>0</v>
      </c>
      <c r="D36">
        <f>IF('Total Scores'!$F34=1,'Total Scores'!$G34,0)</f>
        <v>0</v>
      </c>
      <c r="E36">
        <f>IF('Total Scores'!$F34=2,'Total Scores'!$A34,0)</f>
        <v>0</v>
      </c>
      <c r="F36">
        <f>IF('Total Scores'!$F34=2,'Total Scores'!$B34,0)</f>
        <v>0</v>
      </c>
      <c r="G36">
        <f>IF('Total Scores'!$F34=2,'Total Scores'!$C34,0)</f>
        <v>0</v>
      </c>
      <c r="H36">
        <f>IF('Total Scores'!$F34=2,'Total Scores'!$G34,0)</f>
        <v>0</v>
      </c>
      <c r="I36">
        <f>IF('Total Scores'!$F34=3,'Total Scores'!$A34,0)</f>
        <v>0</v>
      </c>
      <c r="J36">
        <f>IF('Total Scores'!$F34=3,'Total Scores'!$B34,0)</f>
        <v>0</v>
      </c>
      <c r="K36">
        <f>IF('Total Scores'!$F34=3,'Total Scores'!$C34,0)</f>
        <v>0</v>
      </c>
      <c r="L36">
        <f>IF('Total Scores'!$F34=3,'Total Scores'!$G34,0)</f>
        <v>0</v>
      </c>
      <c r="M36">
        <f>IF('Total Scores'!$F34=4,'Total Scores'!$A34,0)</f>
        <v>0</v>
      </c>
      <c r="N36">
        <f>IF('Total Scores'!$F34=4,'Total Scores'!$B34,0)</f>
        <v>0</v>
      </c>
      <c r="O36">
        <f>IF('Total Scores'!$F34=4,'Total Scores'!$C34,0)</f>
        <v>0</v>
      </c>
      <c r="P36">
        <f>IF('Total Scores'!$F34=4,'Total Scores'!$G34,0)</f>
        <v>0</v>
      </c>
      <c r="Q36">
        <f>IF('Total Scores'!$F34=5,'Total Scores'!$A34,0)</f>
        <v>0</v>
      </c>
      <c r="R36">
        <f>IF('Total Scores'!$F34=5,'Total Scores'!$B34,0)</f>
        <v>0</v>
      </c>
      <c r="S36">
        <f>IF('Total Scores'!$F34=5,'Total Scores'!$C34,0)</f>
        <v>0</v>
      </c>
      <c r="T36">
        <f>IF('Total Scores'!$F34=5,'Total Scores'!$G34,0)</f>
        <v>0</v>
      </c>
      <c r="U36">
        <f>IF('Total Scores'!$F34=6,'Total Scores'!$A34,0)</f>
        <v>0</v>
      </c>
      <c r="V36">
        <f>IF('Total Scores'!$F34=6,'Total Scores'!$B34,0)</f>
        <v>0</v>
      </c>
      <c r="W36">
        <f>IF('Total Scores'!$F34=6,'Total Scores'!$C34,0)</f>
        <v>0</v>
      </c>
      <c r="X36">
        <f>IF('Total Scores'!$F34=6,'Total Scores'!$G34,0)</f>
        <v>0</v>
      </c>
      <c r="Y36">
        <f>IF('Total Scores'!$F34=7,'Total Scores'!$A34,0)</f>
        <v>0</v>
      </c>
      <c r="Z36">
        <f>IF('Total Scores'!$F34=7,'Total Scores'!$B34,0)</f>
        <v>0</v>
      </c>
      <c r="AA36">
        <f>IF('Total Scores'!$F34=7,'Total Scores'!$C34,0)</f>
        <v>0</v>
      </c>
      <c r="AB36">
        <f>IF('Total Scores'!$F34=7,'Total Scores'!$G34,0)</f>
        <v>0</v>
      </c>
      <c r="AC36">
        <f>IF('Total Scores'!$F34=8,'Total Scores'!$A34,0)</f>
        <v>34</v>
      </c>
      <c r="AD36" t="str">
        <f>IF('Total Scores'!$F34=8,'Total Scores'!$B34,0)</f>
        <v>Bailey</v>
      </c>
      <c r="AE36" t="str">
        <f>IF('Total Scores'!$F34=8,'Total Scores'!$C34,0)</f>
        <v>Ryan</v>
      </c>
      <c r="AF36">
        <f>IF('Total Scores'!$F34=8,'Total Scores'!$G34,0)</f>
        <v>274.75</v>
      </c>
      <c r="AG36">
        <f>IF('Total Scores'!$F34=9,'Total Scores'!$A34,0)</f>
        <v>0</v>
      </c>
      <c r="AH36">
        <f>IF('Total Scores'!$F34=9,'Total Scores'!$B34,0)</f>
        <v>0</v>
      </c>
      <c r="AI36">
        <f>IF('Total Scores'!$F34=9,'Total Scores'!$C34,0)</f>
        <v>0</v>
      </c>
      <c r="AJ36">
        <f>IF('Total Scores'!$F34=9,'Total Scores'!$G34,0)</f>
        <v>0</v>
      </c>
    </row>
    <row r="37" spans="1:36" x14ac:dyDescent="0.2">
      <c r="A37">
        <f>IF('Total Scores'!$F35=1,'Total Scores'!$A35,0)</f>
        <v>0</v>
      </c>
      <c r="B37">
        <f>IF('Total Scores'!$F35=1,'Total Scores'!$B35,0)</f>
        <v>0</v>
      </c>
      <c r="C37">
        <f>IF('Total Scores'!$F35=1,'Total Scores'!$C35,0)</f>
        <v>0</v>
      </c>
      <c r="D37">
        <f>IF('Total Scores'!$F35=1,'Total Scores'!$G35,0)</f>
        <v>0</v>
      </c>
      <c r="E37">
        <f>IF('Total Scores'!$F35=2,'Total Scores'!$A35,0)</f>
        <v>0</v>
      </c>
      <c r="F37">
        <f>IF('Total Scores'!$F35=2,'Total Scores'!$B35,0)</f>
        <v>0</v>
      </c>
      <c r="G37">
        <f>IF('Total Scores'!$F35=2,'Total Scores'!$C35,0)</f>
        <v>0</v>
      </c>
      <c r="H37">
        <f>IF('Total Scores'!$F35=2,'Total Scores'!$G35,0)</f>
        <v>0</v>
      </c>
      <c r="I37">
        <f>IF('Total Scores'!$F35=3,'Total Scores'!$A35,0)</f>
        <v>0</v>
      </c>
      <c r="J37">
        <f>IF('Total Scores'!$F35=3,'Total Scores'!$B35,0)</f>
        <v>0</v>
      </c>
      <c r="K37">
        <f>IF('Total Scores'!$F35=3,'Total Scores'!$C35,0)</f>
        <v>0</v>
      </c>
      <c r="L37">
        <f>IF('Total Scores'!$F35=3,'Total Scores'!$G35,0)</f>
        <v>0</v>
      </c>
      <c r="M37">
        <f>IF('Total Scores'!$F35=4,'Total Scores'!$A35,0)</f>
        <v>35</v>
      </c>
      <c r="N37" t="str">
        <f>IF('Total Scores'!$F35=4,'Total Scores'!$B35,0)</f>
        <v>Hernandez</v>
      </c>
      <c r="O37" t="str">
        <f>IF('Total Scores'!$F35=4,'Total Scores'!$C35,0)</f>
        <v>Bernabe</v>
      </c>
      <c r="P37">
        <f>IF('Total Scores'!$F35=4,'Total Scores'!$G35,0)</f>
        <v>288.37</v>
      </c>
      <c r="Q37">
        <f>IF('Total Scores'!$F35=5,'Total Scores'!$A35,0)</f>
        <v>0</v>
      </c>
      <c r="R37">
        <f>IF('Total Scores'!$F35=5,'Total Scores'!$B35,0)</f>
        <v>0</v>
      </c>
      <c r="S37">
        <f>IF('Total Scores'!$F35=5,'Total Scores'!$C35,0)</f>
        <v>0</v>
      </c>
      <c r="T37">
        <f>IF('Total Scores'!$F35=5,'Total Scores'!$G35,0)</f>
        <v>0</v>
      </c>
      <c r="U37">
        <f>IF('Total Scores'!$F35=6,'Total Scores'!$A35,0)</f>
        <v>0</v>
      </c>
      <c r="V37">
        <f>IF('Total Scores'!$F35=6,'Total Scores'!$B35,0)</f>
        <v>0</v>
      </c>
      <c r="W37">
        <f>IF('Total Scores'!$F35=6,'Total Scores'!$C35,0)</f>
        <v>0</v>
      </c>
      <c r="X37">
        <f>IF('Total Scores'!$F35=6,'Total Scores'!$G35,0)</f>
        <v>0</v>
      </c>
      <c r="Y37">
        <f>IF('Total Scores'!$F35=7,'Total Scores'!$A35,0)</f>
        <v>0</v>
      </c>
      <c r="Z37">
        <f>IF('Total Scores'!$F35=7,'Total Scores'!$B35,0)</f>
        <v>0</v>
      </c>
      <c r="AA37">
        <f>IF('Total Scores'!$F35=7,'Total Scores'!$C35,0)</f>
        <v>0</v>
      </c>
      <c r="AB37">
        <f>IF('Total Scores'!$F35=7,'Total Scores'!$G35,0)</f>
        <v>0</v>
      </c>
      <c r="AC37">
        <f>IF('Total Scores'!$F35=8,'Total Scores'!$A35,0)</f>
        <v>0</v>
      </c>
      <c r="AD37">
        <f>IF('Total Scores'!$F35=8,'Total Scores'!$B35,0)</f>
        <v>0</v>
      </c>
      <c r="AE37">
        <f>IF('Total Scores'!$F35=8,'Total Scores'!$C35,0)</f>
        <v>0</v>
      </c>
      <c r="AF37">
        <f>IF('Total Scores'!$F35=8,'Total Scores'!$G35,0)</f>
        <v>0</v>
      </c>
      <c r="AG37">
        <f>IF('Total Scores'!$F35=9,'Total Scores'!$A35,0)</f>
        <v>0</v>
      </c>
      <c r="AH37">
        <f>IF('Total Scores'!$F35=9,'Total Scores'!$B35,0)</f>
        <v>0</v>
      </c>
      <c r="AI37">
        <f>IF('Total Scores'!$F35=9,'Total Scores'!$C35,0)</f>
        <v>0</v>
      </c>
      <c r="AJ37">
        <f>IF('Total Scores'!$F35=9,'Total Scores'!$G35,0)</f>
        <v>0</v>
      </c>
    </row>
    <row r="38" spans="1:36" x14ac:dyDescent="0.2">
      <c r="A38">
        <f>IF('Total Scores'!$F36=1,'Total Scores'!$A36,0)</f>
        <v>36</v>
      </c>
      <c r="B38" t="str">
        <f>IF('Total Scores'!$F36=1,'Total Scores'!$B36,0)</f>
        <v>Glover</v>
      </c>
      <c r="C38" t="str">
        <f>IF('Total Scores'!$F36=1,'Total Scores'!$C36,0)</f>
        <v>Jason</v>
      </c>
      <c r="D38">
        <f>IF('Total Scores'!$F36=1,'Total Scores'!$G36,0)</f>
        <v>247.06</v>
      </c>
      <c r="E38">
        <f>IF('Total Scores'!$F36=2,'Total Scores'!$A36,0)</f>
        <v>0</v>
      </c>
      <c r="F38">
        <f>IF('Total Scores'!$F36=2,'Total Scores'!$B36,0)</f>
        <v>0</v>
      </c>
      <c r="G38">
        <f>IF('Total Scores'!$F36=2,'Total Scores'!$C36,0)</f>
        <v>0</v>
      </c>
      <c r="H38">
        <f>IF('Total Scores'!$F36=2,'Total Scores'!$G36,0)</f>
        <v>0</v>
      </c>
      <c r="I38">
        <f>IF('Total Scores'!$F36=3,'Total Scores'!$A36,0)</f>
        <v>0</v>
      </c>
      <c r="J38">
        <f>IF('Total Scores'!$F36=3,'Total Scores'!$B36,0)</f>
        <v>0</v>
      </c>
      <c r="K38">
        <f>IF('Total Scores'!$F36=3,'Total Scores'!$C36,0)</f>
        <v>0</v>
      </c>
      <c r="L38">
        <f>IF('Total Scores'!$F36=3,'Total Scores'!$G36,0)</f>
        <v>0</v>
      </c>
      <c r="M38">
        <f>IF('Total Scores'!$F36=4,'Total Scores'!$A36,0)</f>
        <v>0</v>
      </c>
      <c r="N38">
        <f>IF('Total Scores'!$F36=4,'Total Scores'!$B36,0)</f>
        <v>0</v>
      </c>
      <c r="O38">
        <f>IF('Total Scores'!$F36=4,'Total Scores'!$C36,0)</f>
        <v>0</v>
      </c>
      <c r="P38">
        <f>IF('Total Scores'!$F36=4,'Total Scores'!$G36,0)</f>
        <v>0</v>
      </c>
      <c r="Q38">
        <f>IF('Total Scores'!$F36=5,'Total Scores'!$A36,0)</f>
        <v>0</v>
      </c>
      <c r="R38">
        <f>IF('Total Scores'!$F36=5,'Total Scores'!$B36,0)</f>
        <v>0</v>
      </c>
      <c r="S38">
        <f>IF('Total Scores'!$F36=5,'Total Scores'!$C36,0)</f>
        <v>0</v>
      </c>
      <c r="T38">
        <f>IF('Total Scores'!$F36=5,'Total Scores'!$G36,0)</f>
        <v>0</v>
      </c>
      <c r="U38">
        <f>IF('Total Scores'!$F36=6,'Total Scores'!$A36,0)</f>
        <v>0</v>
      </c>
      <c r="V38">
        <f>IF('Total Scores'!$F36=6,'Total Scores'!$B36,0)</f>
        <v>0</v>
      </c>
      <c r="W38">
        <f>IF('Total Scores'!$F36=6,'Total Scores'!$C36,0)</f>
        <v>0</v>
      </c>
      <c r="X38">
        <f>IF('Total Scores'!$F36=6,'Total Scores'!$G36,0)</f>
        <v>0</v>
      </c>
      <c r="Y38">
        <f>IF('Total Scores'!$F36=7,'Total Scores'!$A36,0)</f>
        <v>0</v>
      </c>
      <c r="Z38">
        <f>IF('Total Scores'!$F36=7,'Total Scores'!$B36,0)</f>
        <v>0</v>
      </c>
      <c r="AA38">
        <f>IF('Total Scores'!$F36=7,'Total Scores'!$C36,0)</f>
        <v>0</v>
      </c>
      <c r="AB38">
        <f>IF('Total Scores'!$F36=7,'Total Scores'!$G36,0)</f>
        <v>0</v>
      </c>
      <c r="AC38">
        <f>IF('Total Scores'!$F36=8,'Total Scores'!$A36,0)</f>
        <v>0</v>
      </c>
      <c r="AD38">
        <f>IF('Total Scores'!$F36=8,'Total Scores'!$B36,0)</f>
        <v>0</v>
      </c>
      <c r="AE38">
        <f>IF('Total Scores'!$F36=8,'Total Scores'!$C36,0)</f>
        <v>0</v>
      </c>
      <c r="AF38">
        <f>IF('Total Scores'!$F36=8,'Total Scores'!$G36,0)</f>
        <v>0</v>
      </c>
      <c r="AG38">
        <f>IF('Total Scores'!$F36=9,'Total Scores'!$A36,0)</f>
        <v>0</v>
      </c>
      <c r="AH38">
        <f>IF('Total Scores'!$F36=9,'Total Scores'!$B36,0)</f>
        <v>0</v>
      </c>
      <c r="AI38">
        <f>IF('Total Scores'!$F36=9,'Total Scores'!$C36,0)</f>
        <v>0</v>
      </c>
      <c r="AJ38">
        <f>IF('Total Scores'!$F36=9,'Total Scores'!$G36,0)</f>
        <v>0</v>
      </c>
    </row>
    <row r="43" spans="1:36" x14ac:dyDescent="0.2">
      <c r="Y43">
        <v>23</v>
      </c>
      <c r="Z43" t="s">
        <v>110</v>
      </c>
      <c r="AA43" t="s">
        <v>41</v>
      </c>
      <c r="AB43">
        <v>274.04999999999995</v>
      </c>
    </row>
    <row r="44" spans="1:36" x14ac:dyDescent="0.2">
      <c r="A44">
        <v>12</v>
      </c>
      <c r="B44" t="s">
        <v>118</v>
      </c>
      <c r="C44" t="s">
        <v>85</v>
      </c>
      <c r="D44">
        <v>244.82</v>
      </c>
      <c r="E44">
        <v>19</v>
      </c>
      <c r="F44" t="s">
        <v>112</v>
      </c>
      <c r="G44" t="s">
        <v>90</v>
      </c>
      <c r="H44">
        <v>228.31</v>
      </c>
      <c r="I44">
        <v>1</v>
      </c>
      <c r="J44" t="s">
        <v>125</v>
      </c>
      <c r="K44" t="s">
        <v>78</v>
      </c>
      <c r="L44">
        <v>216.81</v>
      </c>
      <c r="M44">
        <v>1</v>
      </c>
      <c r="N44" t="s">
        <v>117</v>
      </c>
      <c r="O44" t="s">
        <v>86</v>
      </c>
      <c r="P44">
        <v>257.84000000000003</v>
      </c>
      <c r="Y44">
        <v>8</v>
      </c>
      <c r="Z44" t="s">
        <v>120</v>
      </c>
      <c r="AA44" t="s">
        <v>82</v>
      </c>
      <c r="AB44">
        <v>278.61</v>
      </c>
    </row>
    <row r="45" spans="1:36" x14ac:dyDescent="0.2">
      <c r="A45">
        <v>36</v>
      </c>
      <c r="B45" t="s">
        <v>101</v>
      </c>
      <c r="C45" t="s">
        <v>88</v>
      </c>
      <c r="D45">
        <v>247.06</v>
      </c>
      <c r="E45">
        <v>13</v>
      </c>
      <c r="F45" t="s">
        <v>39</v>
      </c>
      <c r="G45" t="s">
        <v>40</v>
      </c>
      <c r="H45">
        <v>239.85</v>
      </c>
      <c r="I45">
        <v>2</v>
      </c>
      <c r="J45" t="s">
        <v>105</v>
      </c>
      <c r="K45" t="s">
        <v>98</v>
      </c>
      <c r="L45">
        <v>217.72</v>
      </c>
      <c r="M45">
        <v>2</v>
      </c>
      <c r="N45" t="s">
        <v>113</v>
      </c>
      <c r="O45" t="s">
        <v>89</v>
      </c>
      <c r="P45">
        <v>283.89999999999998</v>
      </c>
      <c r="Y45">
        <v>4</v>
      </c>
      <c r="Z45" t="s">
        <v>123</v>
      </c>
      <c r="AA45" t="s">
        <v>80</v>
      </c>
      <c r="AB45">
        <v>293</v>
      </c>
    </row>
    <row r="46" spans="1:36" x14ac:dyDescent="0.2">
      <c r="A46">
        <v>20</v>
      </c>
      <c r="B46" t="s">
        <v>111</v>
      </c>
      <c r="C46" t="s">
        <v>91</v>
      </c>
      <c r="D46">
        <v>250</v>
      </c>
      <c r="E46">
        <v>9</v>
      </c>
      <c r="F46" t="s">
        <v>17</v>
      </c>
      <c r="G46" t="s">
        <v>83</v>
      </c>
      <c r="H46">
        <v>250.19</v>
      </c>
      <c r="I46">
        <v>3</v>
      </c>
      <c r="J46" t="s">
        <v>109</v>
      </c>
      <c r="K46" t="s">
        <v>94</v>
      </c>
      <c r="L46">
        <v>227.19</v>
      </c>
      <c r="M46">
        <v>3</v>
      </c>
      <c r="N46" t="s">
        <v>102</v>
      </c>
      <c r="O46" t="s">
        <v>100</v>
      </c>
      <c r="P46">
        <v>288.37</v>
      </c>
      <c r="Y46">
        <v>15</v>
      </c>
      <c r="Z46" t="s">
        <v>116</v>
      </c>
      <c r="AA46" t="s">
        <v>87</v>
      </c>
      <c r="AB46">
        <v>342.15999999999997</v>
      </c>
    </row>
    <row r="47" spans="1:36" x14ac:dyDescent="0.2">
      <c r="A47">
        <v>10</v>
      </c>
      <c r="B47" t="s">
        <v>32</v>
      </c>
      <c r="C47" t="s">
        <v>33</v>
      </c>
      <c r="D47">
        <v>253.94</v>
      </c>
      <c r="E47">
        <v>22</v>
      </c>
      <c r="F47" t="s">
        <v>36</v>
      </c>
      <c r="G47" t="s">
        <v>92</v>
      </c>
      <c r="H47">
        <v>254.68</v>
      </c>
      <c r="I47">
        <v>4</v>
      </c>
      <c r="J47" t="s">
        <v>122</v>
      </c>
      <c r="K47" t="s">
        <v>81</v>
      </c>
      <c r="L47">
        <v>230.52999999999997</v>
      </c>
    </row>
    <row r="48" spans="1:36" x14ac:dyDescent="0.2">
      <c r="A48">
        <v>3</v>
      </c>
      <c r="B48" t="s">
        <v>124</v>
      </c>
      <c r="C48" t="s">
        <v>79</v>
      </c>
      <c r="D48">
        <v>259.60000000000002</v>
      </c>
      <c r="E48">
        <v>33</v>
      </c>
      <c r="F48" t="s">
        <v>42</v>
      </c>
      <c r="G48" t="s">
        <v>43</v>
      </c>
      <c r="H48">
        <v>254.87</v>
      </c>
    </row>
    <row r="49" spans="1:32" x14ac:dyDescent="0.2">
      <c r="A49">
        <v>11</v>
      </c>
      <c r="B49" t="s">
        <v>119</v>
      </c>
      <c r="C49" t="s">
        <v>84</v>
      </c>
      <c r="D49">
        <v>268.30999999999995</v>
      </c>
      <c r="E49">
        <v>21</v>
      </c>
      <c r="F49" t="s">
        <v>30</v>
      </c>
      <c r="G49" t="s">
        <v>29</v>
      </c>
      <c r="H49">
        <v>260.53999999999996</v>
      </c>
    </row>
    <row r="50" spans="1:32" x14ac:dyDescent="0.2">
      <c r="A50">
        <v>16</v>
      </c>
      <c r="B50" t="s">
        <v>115</v>
      </c>
      <c r="C50" t="s">
        <v>37</v>
      </c>
      <c r="D50">
        <v>280.27999999999997</v>
      </c>
      <c r="E50">
        <v>32</v>
      </c>
      <c r="F50" t="s">
        <v>31</v>
      </c>
      <c r="G50" t="s">
        <v>18</v>
      </c>
      <c r="H50">
        <v>266.38</v>
      </c>
    </row>
    <row r="51" spans="1:32" x14ac:dyDescent="0.2">
      <c r="A51">
        <v>28</v>
      </c>
      <c r="B51" t="s">
        <v>16</v>
      </c>
      <c r="C51" t="s">
        <v>96</v>
      </c>
      <c r="D51">
        <v>355.28999999999996</v>
      </c>
    </row>
    <row r="55" spans="1:32" x14ac:dyDescent="0.2">
      <c r="AC55">
        <v>17</v>
      </c>
      <c r="AD55" t="s">
        <v>114</v>
      </c>
      <c r="AE55" t="s">
        <v>88</v>
      </c>
      <c r="AF55">
        <v>252.56</v>
      </c>
    </row>
    <row r="56" spans="1:32" x14ac:dyDescent="0.2">
      <c r="AC56">
        <v>34</v>
      </c>
      <c r="AD56" t="s">
        <v>103</v>
      </c>
      <c r="AE56" t="s">
        <v>99</v>
      </c>
      <c r="AF56">
        <v>274.75</v>
      </c>
    </row>
    <row r="57" spans="1:32" x14ac:dyDescent="0.2">
      <c r="AC57">
        <v>26</v>
      </c>
      <c r="AD57" t="s">
        <v>108</v>
      </c>
      <c r="AE57" t="s">
        <v>95</v>
      </c>
      <c r="AF57">
        <v>284.44</v>
      </c>
    </row>
    <row r="58" spans="1:32" x14ac:dyDescent="0.2">
      <c r="AC58">
        <v>29</v>
      </c>
      <c r="AD58" t="s">
        <v>106</v>
      </c>
      <c r="AE58" t="s">
        <v>97</v>
      </c>
      <c r="AF58">
        <v>324.59000000000003</v>
      </c>
    </row>
    <row r="59" spans="1:32" x14ac:dyDescent="0.2">
      <c r="AC59">
        <v>31</v>
      </c>
      <c r="AD59" t="s">
        <v>104</v>
      </c>
      <c r="AE59" t="s">
        <v>35</v>
      </c>
      <c r="AF59">
        <v>411.09000000000003</v>
      </c>
    </row>
    <row r="60" spans="1:32" x14ac:dyDescent="0.2">
      <c r="AC60">
        <v>27</v>
      </c>
      <c r="AD60" t="s">
        <v>107</v>
      </c>
      <c r="AE60" t="s">
        <v>44</v>
      </c>
      <c r="AF60" t="e">
        <v>#VALUE!</v>
      </c>
    </row>
  </sheetData>
  <sheetProtection sort="0"/>
  <sortState ref="AC43:AF60">
    <sortCondition ref="AF43:AF60"/>
  </sortState>
  <mergeCells count="18">
    <mergeCell ref="AG1:AJ1"/>
    <mergeCell ref="Y2:AB2"/>
    <mergeCell ref="AC2:AF2"/>
    <mergeCell ref="AG2:AJ2"/>
    <mergeCell ref="AC1:AF1"/>
    <mergeCell ref="A1:D1"/>
    <mergeCell ref="A2:D2"/>
    <mergeCell ref="E1:H1"/>
    <mergeCell ref="E2:H2"/>
    <mergeCell ref="Y1:AB1"/>
    <mergeCell ref="U1:X1"/>
    <mergeCell ref="M2:P2"/>
    <mergeCell ref="Q2:T2"/>
    <mergeCell ref="U2:X2"/>
    <mergeCell ref="I1:L1"/>
    <mergeCell ref="I2:L2"/>
    <mergeCell ref="M1:P1"/>
    <mergeCell ref="Q1:T1"/>
  </mergeCells>
  <phoneticPr fontId="1" type="noConversion"/>
  <pageMargins left="0.75" right="0.75" top="1" bottom="1" header="0.5" footer="0.5"/>
  <pageSetup orientation="portrait" verticalDpi="0" r:id="rId1"/>
  <headerFooter alignWithMargins="0"/>
  <rowBreaks count="1" manualBreakCount="1">
    <brk id="1" max="16383" man="1"/>
  </rowBreaks>
  <colBreaks count="4" manualBreakCount="4">
    <brk id="4" max="1048575" man="1"/>
    <brk id="8" max="1048575" man="1"/>
    <brk id="12" max="1048575" man="1"/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J29" sqref="J29"/>
    </sheetView>
  </sheetViews>
  <sheetFormatPr defaultRowHeight="12.75" x14ac:dyDescent="0.2"/>
  <cols>
    <col min="2" max="2" width="9.28515625" bestFit="1" customWidth="1"/>
    <col min="6" max="6" width="10.7109375" bestFit="1" customWidth="1"/>
    <col min="7" max="7" width="10.28515625" customWidth="1"/>
    <col min="10" max="10" width="10.85546875" bestFit="1" customWidth="1"/>
    <col min="11" max="11" width="11.7109375" bestFit="1" customWidth="1"/>
  </cols>
  <sheetData>
    <row r="1" spans="1:12" s="7" customFormat="1" ht="15.95" customHeight="1" x14ac:dyDescent="0.2">
      <c r="A1" s="36" t="s">
        <v>24</v>
      </c>
      <c r="B1" s="36"/>
      <c r="C1" s="36"/>
      <c r="D1" s="36"/>
      <c r="E1" s="36" t="s">
        <v>24</v>
      </c>
      <c r="F1" s="36"/>
      <c r="G1" s="36"/>
      <c r="H1" s="36"/>
      <c r="I1" s="36" t="s">
        <v>24</v>
      </c>
      <c r="J1" s="36"/>
      <c r="K1" s="36"/>
      <c r="L1" s="36"/>
    </row>
    <row r="2" spans="1:12" s="7" customFormat="1" ht="15.95" customHeight="1" x14ac:dyDescent="0.2">
      <c r="A2" s="36" t="s">
        <v>26</v>
      </c>
      <c r="B2" s="36"/>
      <c r="C2" s="36"/>
      <c r="D2" s="36"/>
      <c r="E2" s="36" t="s">
        <v>25</v>
      </c>
      <c r="F2" s="36"/>
      <c r="G2" s="36"/>
      <c r="H2" s="36"/>
      <c r="I2" s="36" t="s">
        <v>52</v>
      </c>
      <c r="J2" s="36"/>
      <c r="K2" s="36"/>
      <c r="L2" s="36"/>
    </row>
    <row r="3" spans="1:12" ht="15.95" customHeight="1" x14ac:dyDescent="0.2">
      <c r="A3" s="10">
        <v>1</v>
      </c>
      <c r="B3" s="10" t="s">
        <v>118</v>
      </c>
      <c r="C3" s="10" t="s">
        <v>85</v>
      </c>
      <c r="D3" s="10">
        <v>244.82</v>
      </c>
      <c r="E3" s="10">
        <v>1</v>
      </c>
      <c r="F3" s="10" t="s">
        <v>112</v>
      </c>
      <c r="G3" s="10" t="s">
        <v>90</v>
      </c>
      <c r="H3" s="10">
        <v>228.31</v>
      </c>
      <c r="I3" s="10">
        <v>1</v>
      </c>
      <c r="J3" s="10" t="s">
        <v>125</v>
      </c>
      <c r="K3" s="10" t="s">
        <v>78</v>
      </c>
      <c r="L3" s="10">
        <v>216.81</v>
      </c>
    </row>
    <row r="4" spans="1:12" ht="15.95" customHeight="1" x14ac:dyDescent="0.2">
      <c r="A4" s="10">
        <v>2</v>
      </c>
      <c r="B4" s="10" t="s">
        <v>101</v>
      </c>
      <c r="C4" s="10" t="s">
        <v>88</v>
      </c>
      <c r="D4" s="10">
        <v>247.06</v>
      </c>
      <c r="E4" s="10">
        <v>2</v>
      </c>
      <c r="F4" s="10" t="s">
        <v>39</v>
      </c>
      <c r="G4" s="10" t="s">
        <v>40</v>
      </c>
      <c r="H4" s="10">
        <v>239.85</v>
      </c>
      <c r="I4" s="10">
        <v>2</v>
      </c>
      <c r="J4" s="10" t="s">
        <v>105</v>
      </c>
      <c r="K4" s="10" t="s">
        <v>98</v>
      </c>
      <c r="L4" s="10">
        <v>217.72</v>
      </c>
    </row>
    <row r="5" spans="1:12" ht="15.95" customHeight="1" x14ac:dyDescent="0.2">
      <c r="A5" s="10">
        <v>3</v>
      </c>
      <c r="B5" s="10" t="s">
        <v>111</v>
      </c>
      <c r="C5" s="10" t="s">
        <v>91</v>
      </c>
      <c r="D5" s="10">
        <v>250</v>
      </c>
      <c r="E5" s="10">
        <v>3</v>
      </c>
      <c r="F5" s="10" t="s">
        <v>17</v>
      </c>
      <c r="G5" s="10" t="s">
        <v>83</v>
      </c>
      <c r="H5" s="10">
        <v>250.19</v>
      </c>
      <c r="I5" s="10">
        <v>3</v>
      </c>
      <c r="J5" s="10" t="s">
        <v>109</v>
      </c>
      <c r="K5" s="10" t="s">
        <v>94</v>
      </c>
      <c r="L5" s="10">
        <v>227.19</v>
      </c>
    </row>
    <row r="6" spans="1:12" ht="15.95" customHeight="1" x14ac:dyDescent="0.2">
      <c r="A6" s="10">
        <v>4</v>
      </c>
      <c r="B6" s="10" t="s">
        <v>32</v>
      </c>
      <c r="C6" s="10" t="s">
        <v>33</v>
      </c>
      <c r="D6" s="10">
        <v>253.94</v>
      </c>
      <c r="E6" s="10">
        <v>4</v>
      </c>
      <c r="F6" s="10" t="s">
        <v>36</v>
      </c>
      <c r="G6" s="10" t="s">
        <v>92</v>
      </c>
      <c r="H6" s="10">
        <v>254.68</v>
      </c>
      <c r="I6" s="10">
        <v>4</v>
      </c>
      <c r="J6" s="10" t="s">
        <v>122</v>
      </c>
      <c r="K6" s="10" t="s">
        <v>81</v>
      </c>
      <c r="L6" s="10">
        <v>230.52999999999997</v>
      </c>
    </row>
    <row r="7" spans="1:12" ht="15.95" customHeight="1" x14ac:dyDescent="0.2">
      <c r="A7" s="10">
        <v>5</v>
      </c>
      <c r="B7" s="10" t="s">
        <v>124</v>
      </c>
      <c r="C7" s="10" t="s">
        <v>79</v>
      </c>
      <c r="D7" s="10">
        <v>259.60000000000002</v>
      </c>
      <c r="E7" s="10">
        <v>5</v>
      </c>
      <c r="F7" s="10" t="s">
        <v>42</v>
      </c>
      <c r="G7" s="10" t="s">
        <v>43</v>
      </c>
      <c r="H7" s="10">
        <v>254.87</v>
      </c>
      <c r="I7" s="10"/>
      <c r="J7" s="10"/>
      <c r="K7" s="10"/>
      <c r="L7" s="10"/>
    </row>
    <row r="8" spans="1:12" ht="15.95" customHeight="1" x14ac:dyDescent="0.2">
      <c r="A8" s="10">
        <v>6</v>
      </c>
      <c r="B8" s="10" t="s">
        <v>119</v>
      </c>
      <c r="C8" s="10" t="s">
        <v>84</v>
      </c>
      <c r="D8" s="10">
        <v>268.30999999999995</v>
      </c>
      <c r="E8" s="10">
        <v>6</v>
      </c>
      <c r="F8" s="10" t="s">
        <v>30</v>
      </c>
      <c r="G8" s="10" t="s">
        <v>29</v>
      </c>
      <c r="H8" s="10">
        <v>260.53999999999996</v>
      </c>
      <c r="I8" s="10"/>
      <c r="J8" s="10"/>
      <c r="K8" s="10"/>
      <c r="L8" s="10"/>
    </row>
    <row r="9" spans="1:12" ht="15.95" customHeight="1" x14ac:dyDescent="0.2">
      <c r="A9" s="10">
        <v>7</v>
      </c>
      <c r="B9" s="10" t="s">
        <v>115</v>
      </c>
      <c r="C9" s="10" t="s">
        <v>37</v>
      </c>
      <c r="D9" s="10">
        <v>280.27999999999997</v>
      </c>
      <c r="E9" s="10">
        <v>7</v>
      </c>
      <c r="F9" s="10" t="s">
        <v>31</v>
      </c>
      <c r="G9" s="10" t="s">
        <v>18</v>
      </c>
      <c r="H9" s="10">
        <v>266.38</v>
      </c>
      <c r="I9" s="10"/>
      <c r="J9" s="10"/>
      <c r="K9" s="10"/>
      <c r="L9" s="10"/>
    </row>
    <row r="10" spans="1:12" ht="15.95" customHeight="1" x14ac:dyDescent="0.2">
      <c r="A10" s="10">
        <v>8</v>
      </c>
      <c r="B10" s="10" t="s">
        <v>16</v>
      </c>
      <c r="C10" s="10" t="s">
        <v>96</v>
      </c>
      <c r="D10" s="10">
        <v>355.28999999999996</v>
      </c>
      <c r="E10" s="10"/>
      <c r="F10" s="10"/>
      <c r="G10" s="10"/>
      <c r="H10" s="10"/>
      <c r="I10" s="10"/>
      <c r="J10" s="10"/>
      <c r="K10" s="10"/>
      <c r="L10" s="10"/>
    </row>
    <row r="11" spans="1:12" ht="15.9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9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95" customHeight="1" x14ac:dyDescent="0.2"/>
    <row r="14" spans="1:12" ht="15.95" customHeight="1" x14ac:dyDescent="0.2">
      <c r="A14" s="36" t="s">
        <v>24</v>
      </c>
      <c r="B14" s="36"/>
      <c r="C14" s="36"/>
      <c r="D14" s="36"/>
      <c r="E14" s="36" t="s">
        <v>24</v>
      </c>
      <c r="F14" s="36"/>
      <c r="G14" s="36"/>
      <c r="H14" s="36"/>
      <c r="I14" s="36" t="s">
        <v>24</v>
      </c>
      <c r="J14" s="36"/>
      <c r="K14" s="36"/>
      <c r="L14" s="36"/>
    </row>
    <row r="15" spans="1:12" ht="15.95" customHeight="1" x14ac:dyDescent="0.2">
      <c r="A15" s="36" t="s">
        <v>53</v>
      </c>
      <c r="B15" s="36"/>
      <c r="C15" s="36"/>
      <c r="D15" s="36"/>
      <c r="E15" s="36" t="s">
        <v>54</v>
      </c>
      <c r="F15" s="36"/>
      <c r="G15" s="36"/>
      <c r="H15" s="36"/>
      <c r="I15" s="36" t="s">
        <v>55</v>
      </c>
      <c r="J15" s="36"/>
      <c r="K15" s="36"/>
      <c r="L15" s="36"/>
    </row>
    <row r="16" spans="1:12" x14ac:dyDescent="0.2">
      <c r="A16" s="10">
        <v>1</v>
      </c>
      <c r="B16" s="10" t="s">
        <v>117</v>
      </c>
      <c r="C16" s="10" t="s">
        <v>86</v>
      </c>
      <c r="D16" s="10">
        <v>257.84000000000003</v>
      </c>
      <c r="E16" s="10"/>
      <c r="F16" s="10"/>
      <c r="G16" s="10"/>
      <c r="H16" s="10"/>
      <c r="I16">
        <v>1</v>
      </c>
      <c r="J16" s="10" t="s">
        <v>38</v>
      </c>
      <c r="K16" s="10" t="s">
        <v>93</v>
      </c>
      <c r="L16" s="10">
        <v>283.31</v>
      </c>
    </row>
    <row r="17" spans="1:12" ht="15.95" customHeight="1" x14ac:dyDescent="0.2">
      <c r="A17" s="10">
        <v>2</v>
      </c>
      <c r="B17" s="10" t="s">
        <v>113</v>
      </c>
      <c r="C17" s="10" t="s">
        <v>89</v>
      </c>
      <c r="D17" s="10">
        <v>283.89999999999998</v>
      </c>
      <c r="E17" s="10"/>
      <c r="F17" s="10"/>
      <c r="G17" s="10"/>
      <c r="H17" s="10"/>
      <c r="I17" s="10"/>
      <c r="J17" s="10"/>
      <c r="K17" s="10"/>
      <c r="L17" s="10"/>
    </row>
    <row r="18" spans="1:12" ht="15.95" customHeight="1" x14ac:dyDescent="0.2">
      <c r="A18" s="10">
        <v>3</v>
      </c>
      <c r="B18" s="10" t="s">
        <v>102</v>
      </c>
      <c r="C18" s="10" t="s">
        <v>100</v>
      </c>
      <c r="D18" s="10">
        <v>288.37</v>
      </c>
      <c r="E18" s="10"/>
      <c r="F18" s="10"/>
      <c r="G18" s="10"/>
      <c r="H18" s="10"/>
      <c r="I18" s="10"/>
      <c r="J18" s="10"/>
      <c r="K18" s="10"/>
      <c r="L18" s="10"/>
    </row>
    <row r="19" spans="1:12" ht="15.9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9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9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.9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9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9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95" customHeight="1" x14ac:dyDescent="0.2"/>
    <row r="26" spans="1:12" ht="15.95" customHeight="1" x14ac:dyDescent="0.2">
      <c r="A26" s="36" t="s">
        <v>24</v>
      </c>
      <c r="B26" s="36"/>
      <c r="C26" s="36"/>
      <c r="D26" s="36"/>
      <c r="E26" s="36" t="s">
        <v>24</v>
      </c>
      <c r="F26" s="36"/>
      <c r="G26" s="36"/>
      <c r="H26" s="36"/>
      <c r="I26" s="36" t="s">
        <v>24</v>
      </c>
      <c r="J26" s="36"/>
      <c r="K26" s="36"/>
      <c r="L26" s="36"/>
    </row>
    <row r="27" spans="1:12" ht="15.95" customHeight="1" x14ac:dyDescent="0.2">
      <c r="A27" s="36" t="s">
        <v>27</v>
      </c>
      <c r="B27" s="36"/>
      <c r="C27" s="36"/>
      <c r="D27" s="36"/>
      <c r="E27" s="36" t="s">
        <v>56</v>
      </c>
      <c r="F27" s="36"/>
      <c r="G27" s="36"/>
      <c r="H27" s="36"/>
      <c r="I27" s="36" t="s">
        <v>57</v>
      </c>
      <c r="J27" s="36"/>
      <c r="K27" s="36"/>
      <c r="L27" s="36"/>
    </row>
    <row r="28" spans="1:12" ht="15.95" customHeight="1" x14ac:dyDescent="0.2">
      <c r="A28" s="10">
        <v>1</v>
      </c>
      <c r="B28" s="10" t="s">
        <v>110</v>
      </c>
      <c r="C28" s="10" t="s">
        <v>41</v>
      </c>
      <c r="D28" s="10">
        <v>274.04999999999995</v>
      </c>
      <c r="E28" s="10">
        <v>1</v>
      </c>
      <c r="F28" s="10" t="s">
        <v>114</v>
      </c>
      <c r="G28" s="10" t="s">
        <v>88</v>
      </c>
      <c r="H28" s="10">
        <v>252.56</v>
      </c>
      <c r="I28" s="10">
        <v>1</v>
      </c>
      <c r="J28" s="10" t="s">
        <v>126</v>
      </c>
      <c r="K28" s="10" t="s">
        <v>77</v>
      </c>
      <c r="L28" s="10">
        <v>310.83000000000004</v>
      </c>
    </row>
    <row r="29" spans="1:12" ht="15.95" customHeight="1" x14ac:dyDescent="0.2">
      <c r="A29" s="10">
        <v>2</v>
      </c>
      <c r="B29" s="10" t="s">
        <v>120</v>
      </c>
      <c r="C29" s="10" t="s">
        <v>82</v>
      </c>
      <c r="D29" s="10">
        <v>278.61</v>
      </c>
      <c r="E29" s="10">
        <v>2</v>
      </c>
      <c r="F29" s="10" t="s">
        <v>103</v>
      </c>
      <c r="G29" s="10" t="s">
        <v>99</v>
      </c>
      <c r="H29" s="10">
        <v>274.75</v>
      </c>
      <c r="I29" s="10"/>
      <c r="J29" s="10"/>
      <c r="K29" s="10"/>
      <c r="L29" s="10"/>
    </row>
    <row r="30" spans="1:12" ht="15.95" customHeight="1" x14ac:dyDescent="0.2">
      <c r="A30" s="10">
        <v>3</v>
      </c>
      <c r="B30" s="10" t="s">
        <v>123</v>
      </c>
      <c r="C30" s="10" t="s">
        <v>80</v>
      </c>
      <c r="D30" s="10">
        <v>293</v>
      </c>
      <c r="E30" s="10">
        <v>3</v>
      </c>
      <c r="F30" s="10" t="s">
        <v>108</v>
      </c>
      <c r="G30" s="10" t="s">
        <v>95</v>
      </c>
      <c r="H30" s="10">
        <v>284.44</v>
      </c>
      <c r="I30" s="10"/>
      <c r="J30" s="10"/>
      <c r="K30" s="10"/>
      <c r="L30" s="10"/>
    </row>
    <row r="31" spans="1:12" ht="15.95" customHeight="1" x14ac:dyDescent="0.2">
      <c r="A31" s="10">
        <v>4</v>
      </c>
      <c r="B31" s="10" t="s">
        <v>116</v>
      </c>
      <c r="C31" s="10" t="s">
        <v>87</v>
      </c>
      <c r="D31" s="10">
        <v>342.15999999999997</v>
      </c>
      <c r="E31" s="10">
        <v>4</v>
      </c>
      <c r="F31" s="10" t="s">
        <v>106</v>
      </c>
      <c r="G31" s="10" t="s">
        <v>97</v>
      </c>
      <c r="H31" s="10">
        <v>324.59000000000003</v>
      </c>
      <c r="I31" s="10"/>
      <c r="J31" s="10"/>
      <c r="K31" s="10"/>
      <c r="L31" s="10"/>
    </row>
    <row r="32" spans="1:12" ht="15.95" customHeight="1" x14ac:dyDescent="0.2">
      <c r="A32" s="10"/>
      <c r="B32" s="10"/>
      <c r="C32" s="10"/>
      <c r="D32" s="10"/>
      <c r="E32" s="10">
        <v>5</v>
      </c>
      <c r="F32" s="10" t="s">
        <v>104</v>
      </c>
      <c r="G32" s="10" t="s">
        <v>35</v>
      </c>
      <c r="H32" s="10">
        <v>411.09000000000003</v>
      </c>
      <c r="I32" s="10"/>
      <c r="J32" s="10"/>
      <c r="K32" s="10"/>
      <c r="L32" s="10"/>
    </row>
    <row r="33" spans="1:12" ht="15.9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9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9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9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9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9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9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9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9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</sheetData>
  <mergeCells count="18">
    <mergeCell ref="A27:D27"/>
    <mergeCell ref="A1:D1"/>
    <mergeCell ref="E1:H1"/>
    <mergeCell ref="I1:L1"/>
    <mergeCell ref="A14:D14"/>
    <mergeCell ref="A2:D2"/>
    <mergeCell ref="E2:H2"/>
    <mergeCell ref="I2:L2"/>
    <mergeCell ref="A15:D15"/>
    <mergeCell ref="E26:H26"/>
    <mergeCell ref="E27:H27"/>
    <mergeCell ref="I26:L26"/>
    <mergeCell ref="I27:L27"/>
    <mergeCell ref="E14:H14"/>
    <mergeCell ref="E15:H15"/>
    <mergeCell ref="I14:L14"/>
    <mergeCell ref="I15:L15"/>
    <mergeCell ref="A26:D26"/>
  </mergeCells>
  <pageMargins left="0.25" right="0.25" top="0.75" bottom="0.75" header="0.3" footer="0.3"/>
  <pageSetup scale="84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F3" sqref="F3"/>
    </sheetView>
  </sheetViews>
  <sheetFormatPr defaultRowHeight="12.75" x14ac:dyDescent="0.2"/>
  <sheetData>
    <row r="1" spans="1:7" x14ac:dyDescent="0.2">
      <c r="A1" s="34" t="s">
        <v>21</v>
      </c>
      <c r="B1" s="34"/>
      <c r="C1" s="34"/>
      <c r="D1" s="34"/>
      <c r="E1" s="34"/>
      <c r="F1" s="34"/>
      <c r="G1" s="34"/>
    </row>
    <row r="2" spans="1:7" x14ac:dyDescent="0.2">
      <c r="A2" s="34" t="s">
        <v>0</v>
      </c>
      <c r="B2" s="34"/>
      <c r="C2" s="1" t="s">
        <v>14</v>
      </c>
      <c r="D2" s="1" t="s">
        <v>14</v>
      </c>
      <c r="E2" s="1" t="s">
        <v>14</v>
      </c>
      <c r="F2" s="1" t="s">
        <v>14</v>
      </c>
      <c r="G2" s="1" t="s">
        <v>22</v>
      </c>
    </row>
    <row r="3" spans="1:7" x14ac:dyDescent="0.2">
      <c r="A3" t="str">
        <f>'Total Scores'!B2</f>
        <v>Junco</v>
      </c>
      <c r="B3" t="str">
        <f>'Total Scores'!C2</f>
        <v>Jonathan</v>
      </c>
      <c r="G3">
        <f t="shared" ref="G3:G34" si="0">MIN(C3:F3)</f>
        <v>0</v>
      </c>
    </row>
    <row r="4" spans="1:7" x14ac:dyDescent="0.2">
      <c r="A4" t="str">
        <f>'Total Scores'!B3</f>
        <v>Cresswell</v>
      </c>
      <c r="B4" t="str">
        <f>'Total Scores'!C3</f>
        <v>Dean</v>
      </c>
      <c r="G4">
        <f t="shared" si="0"/>
        <v>0</v>
      </c>
    </row>
    <row r="5" spans="1:7" x14ac:dyDescent="0.2">
      <c r="A5" t="str">
        <f>'Total Scores'!B4</f>
        <v>Bowdfin</v>
      </c>
      <c r="B5" t="str">
        <f>'Total Scores'!C4</f>
        <v>Matthew</v>
      </c>
      <c r="G5">
        <f t="shared" si="0"/>
        <v>0</v>
      </c>
    </row>
    <row r="6" spans="1:7" x14ac:dyDescent="0.2">
      <c r="A6" t="str">
        <f>'Total Scores'!B5</f>
        <v>Pittman</v>
      </c>
      <c r="B6" t="str">
        <f>'Total Scores'!C5</f>
        <v>James</v>
      </c>
      <c r="G6">
        <f t="shared" si="0"/>
        <v>0</v>
      </c>
    </row>
    <row r="7" spans="1:7" x14ac:dyDescent="0.2">
      <c r="A7" t="e">
        <f>'Total Scores'!#REF!</f>
        <v>#REF!</v>
      </c>
      <c r="B7" t="e">
        <f>'Total Scores'!#REF!</f>
        <v>#REF!</v>
      </c>
      <c r="G7">
        <f t="shared" si="0"/>
        <v>0</v>
      </c>
    </row>
    <row r="8" spans="1:7" x14ac:dyDescent="0.2">
      <c r="A8" t="str">
        <f>'Total Scores'!B6</f>
        <v>Desiato</v>
      </c>
      <c r="B8" t="str">
        <f>'Total Scores'!C6</f>
        <v>Dominick</v>
      </c>
      <c r="G8">
        <f t="shared" si="0"/>
        <v>0</v>
      </c>
    </row>
    <row r="9" spans="1:7" x14ac:dyDescent="0.2">
      <c r="A9" t="e">
        <f>'Total Scores'!#REF!</f>
        <v>#REF!</v>
      </c>
      <c r="B9" t="e">
        <f>'Total Scores'!#REF!</f>
        <v>#REF!</v>
      </c>
      <c r="G9">
        <f t="shared" si="0"/>
        <v>0</v>
      </c>
    </row>
    <row r="10" spans="1:7" x14ac:dyDescent="0.2">
      <c r="A10" t="str">
        <f>'Total Scores'!B8</f>
        <v>Jenkins</v>
      </c>
      <c r="B10" t="str">
        <f>'Total Scores'!C8</f>
        <v>Bryce</v>
      </c>
      <c r="G10">
        <f t="shared" si="0"/>
        <v>0</v>
      </c>
    </row>
    <row r="11" spans="1:7" x14ac:dyDescent="0.2">
      <c r="A11" t="str">
        <f>'Total Scores'!B9</f>
        <v>Buckley</v>
      </c>
      <c r="B11" t="str">
        <f>'Total Scores'!C9</f>
        <v>Andre "Ben"</v>
      </c>
      <c r="G11">
        <f t="shared" si="0"/>
        <v>0</v>
      </c>
    </row>
    <row r="12" spans="1:7" x14ac:dyDescent="0.2">
      <c r="A12" t="str">
        <f>'Total Scores'!B10</f>
        <v>Hon</v>
      </c>
      <c r="B12" t="str">
        <f>'Total Scores'!C10</f>
        <v>Randy</v>
      </c>
      <c r="G12">
        <f t="shared" si="0"/>
        <v>0</v>
      </c>
    </row>
    <row r="13" spans="1:7" x14ac:dyDescent="0.2">
      <c r="A13" t="str">
        <f>'Total Scores'!B11</f>
        <v>Roeder</v>
      </c>
      <c r="B13" t="str">
        <f>'Total Scores'!C11</f>
        <v>Dustin</v>
      </c>
      <c r="G13">
        <f t="shared" si="0"/>
        <v>0</v>
      </c>
    </row>
    <row r="14" spans="1:7" x14ac:dyDescent="0.2">
      <c r="A14" t="str">
        <f>'Total Scores'!B12</f>
        <v>Gaines III</v>
      </c>
      <c r="B14" t="str">
        <f>'Total Scores'!C12</f>
        <v>Robert</v>
      </c>
      <c r="G14">
        <f t="shared" si="0"/>
        <v>0</v>
      </c>
    </row>
    <row r="15" spans="1:7" x14ac:dyDescent="0.2">
      <c r="A15" t="str">
        <f>'Total Scores'!B13</f>
        <v>Sheffield</v>
      </c>
      <c r="B15" t="str">
        <f>'Total Scores'!C13</f>
        <v>Brett</v>
      </c>
      <c r="G15">
        <f t="shared" si="0"/>
        <v>0</v>
      </c>
    </row>
    <row r="16" spans="1:7" x14ac:dyDescent="0.2">
      <c r="A16" t="str">
        <f>'Total Scores'!B14</f>
        <v>Pettus</v>
      </c>
      <c r="B16" t="str">
        <f>'Total Scores'!C14</f>
        <v>Phillip</v>
      </c>
      <c r="G16">
        <f t="shared" si="0"/>
        <v>0</v>
      </c>
    </row>
    <row r="17" spans="1:7" x14ac:dyDescent="0.2">
      <c r="A17" t="str">
        <f>'Total Scores'!B15</f>
        <v>Varble</v>
      </c>
      <c r="B17" t="str">
        <f>'Total Scores'!C15</f>
        <v>Bob</v>
      </c>
      <c r="G17">
        <f t="shared" si="0"/>
        <v>0</v>
      </c>
    </row>
    <row r="18" spans="1:7" x14ac:dyDescent="0.2">
      <c r="A18" t="str">
        <f>'Total Scores'!B16</f>
        <v>Ballard</v>
      </c>
      <c r="B18" t="str">
        <f>'Total Scores'!C16</f>
        <v>Jeff</v>
      </c>
      <c r="G18">
        <f t="shared" si="0"/>
        <v>0</v>
      </c>
    </row>
    <row r="19" spans="1:7" x14ac:dyDescent="0.2">
      <c r="A19" t="str">
        <f>'Total Scores'!B17</f>
        <v>Dorrier</v>
      </c>
      <c r="B19" t="str">
        <f>'Total Scores'!C17</f>
        <v>Jason</v>
      </c>
      <c r="G19">
        <f t="shared" si="0"/>
        <v>0</v>
      </c>
    </row>
    <row r="20" spans="1:7" x14ac:dyDescent="0.2">
      <c r="A20" t="str">
        <f>'Total Scores'!B18</f>
        <v>Adams</v>
      </c>
      <c r="B20" t="str">
        <f>'Total Scores'!C18</f>
        <v>Rob</v>
      </c>
      <c r="G20">
        <f t="shared" si="0"/>
        <v>0</v>
      </c>
    </row>
    <row r="21" spans="1:7" x14ac:dyDescent="0.2">
      <c r="A21" t="str">
        <f>'Total Scores'!B19</f>
        <v>De Jesus Jr</v>
      </c>
      <c r="B21" t="str">
        <f>'Total Scores'!C19</f>
        <v>Ray</v>
      </c>
      <c r="G21">
        <f t="shared" si="0"/>
        <v>0</v>
      </c>
    </row>
    <row r="22" spans="1:7" x14ac:dyDescent="0.2">
      <c r="A22" t="str">
        <f>'Total Scores'!B20</f>
        <v>Morris</v>
      </c>
      <c r="B22" t="str">
        <f>'Total Scores'!C20</f>
        <v>Cedric</v>
      </c>
      <c r="G22">
        <f t="shared" si="0"/>
        <v>0</v>
      </c>
    </row>
    <row r="23" spans="1:7" x14ac:dyDescent="0.2">
      <c r="A23" t="str">
        <f>'Total Scores'!B21</f>
        <v>Rodes</v>
      </c>
      <c r="B23" t="str">
        <f>'Total Scores'!C21</f>
        <v>Michael</v>
      </c>
      <c r="G23">
        <f t="shared" si="0"/>
        <v>0</v>
      </c>
    </row>
    <row r="24" spans="1:7" x14ac:dyDescent="0.2">
      <c r="A24" t="str">
        <f>'Total Scores'!B22</f>
        <v>Desantis</v>
      </c>
      <c r="B24" t="str">
        <f>'Total Scores'!C22</f>
        <v>Jeffery</v>
      </c>
      <c r="G24">
        <f t="shared" si="0"/>
        <v>0</v>
      </c>
    </row>
    <row r="25" spans="1:7" x14ac:dyDescent="0.2">
      <c r="A25" t="str">
        <f>'Total Scores'!B23</f>
        <v>Bethel</v>
      </c>
      <c r="B25" t="str">
        <f>'Total Scores'!C23</f>
        <v>Jeremy</v>
      </c>
      <c r="G25">
        <f t="shared" si="0"/>
        <v>0</v>
      </c>
    </row>
    <row r="26" spans="1:7" x14ac:dyDescent="0.2">
      <c r="A26" t="str">
        <f>'Total Scores'!B24</f>
        <v>Smith</v>
      </c>
      <c r="B26" t="str">
        <f>'Total Scores'!C24</f>
        <v>Joshua</v>
      </c>
      <c r="G26">
        <f t="shared" si="0"/>
        <v>0</v>
      </c>
    </row>
    <row r="27" spans="1:7" x14ac:dyDescent="0.2">
      <c r="A27" t="str">
        <f>'Total Scores'!B25</f>
        <v>Cummings</v>
      </c>
      <c r="B27" t="str">
        <f>'Total Scores'!C25</f>
        <v>Rick</v>
      </c>
      <c r="G27">
        <f t="shared" si="0"/>
        <v>0</v>
      </c>
    </row>
    <row r="28" spans="1:7" x14ac:dyDescent="0.2">
      <c r="A28" t="str">
        <f>'Total Scores'!B26</f>
        <v>Blotz</v>
      </c>
      <c r="B28" t="str">
        <f>'Total Scores'!C26</f>
        <v>Geoffrey</v>
      </c>
      <c r="G28">
        <f t="shared" si="0"/>
        <v>0</v>
      </c>
    </row>
    <row r="29" spans="1:7" x14ac:dyDescent="0.2">
      <c r="A29" t="str">
        <f>'Total Scores'!B27</f>
        <v>Briggs</v>
      </c>
      <c r="B29" t="str">
        <f>'Total Scores'!C27</f>
        <v>Richard</v>
      </c>
      <c r="G29">
        <f t="shared" si="0"/>
        <v>0</v>
      </c>
    </row>
    <row r="30" spans="1:7" x14ac:dyDescent="0.2">
      <c r="A30" t="str">
        <f>'Total Scores'!B28</f>
        <v>Tim</v>
      </c>
      <c r="B30" t="str">
        <f>'Total Scores'!C28</f>
        <v>Kevin</v>
      </c>
      <c r="G30">
        <f t="shared" si="0"/>
        <v>0</v>
      </c>
    </row>
    <row r="31" spans="1:7" x14ac:dyDescent="0.2">
      <c r="A31" t="str">
        <f>'Total Scores'!B29</f>
        <v>McKoy</v>
      </c>
      <c r="B31" t="str">
        <f>'Total Scores'!C29</f>
        <v>Mikell</v>
      </c>
      <c r="G31">
        <f t="shared" si="0"/>
        <v>0</v>
      </c>
    </row>
    <row r="32" spans="1:7" x14ac:dyDescent="0.2">
      <c r="A32" t="str">
        <f>'Total Scores'!B30</f>
        <v>Fagan</v>
      </c>
      <c r="B32" t="str">
        <f>'Total Scores'!C30</f>
        <v>Charlie</v>
      </c>
      <c r="G32">
        <f t="shared" si="0"/>
        <v>0</v>
      </c>
    </row>
    <row r="33" spans="1:7" x14ac:dyDescent="0.2">
      <c r="A33" t="str">
        <f>'Total Scores'!B31</f>
        <v>Steele</v>
      </c>
      <c r="B33" t="str">
        <f>'Total Scores'!C31</f>
        <v>Thomas</v>
      </c>
      <c r="G33">
        <f t="shared" si="0"/>
        <v>0</v>
      </c>
    </row>
    <row r="34" spans="1:7" x14ac:dyDescent="0.2">
      <c r="A34" t="str">
        <f>'Total Scores'!B32</f>
        <v>Barrett</v>
      </c>
      <c r="B34" t="str">
        <f>'Total Scores'!C32</f>
        <v>Scott</v>
      </c>
      <c r="G34">
        <f t="shared" si="0"/>
        <v>0</v>
      </c>
    </row>
    <row r="35" spans="1:7" x14ac:dyDescent="0.2">
      <c r="A35" t="str">
        <f>'Total Scores'!B33</f>
        <v>Cail</v>
      </c>
      <c r="B35" t="str">
        <f>'Total Scores'!C33</f>
        <v>Jody</v>
      </c>
      <c r="G35">
        <f t="shared" ref="G35:G64" si="1">MIN(C35:F35)</f>
        <v>0</v>
      </c>
    </row>
    <row r="36" spans="1:7" x14ac:dyDescent="0.2">
      <c r="A36" t="str">
        <f>'Total Scores'!B34</f>
        <v>Bailey</v>
      </c>
      <c r="B36" t="str">
        <f>'Total Scores'!C34</f>
        <v>Ryan</v>
      </c>
      <c r="G36">
        <f t="shared" si="1"/>
        <v>0</v>
      </c>
    </row>
    <row r="37" spans="1:7" x14ac:dyDescent="0.2">
      <c r="A37" t="str">
        <f>'Total Scores'!B35</f>
        <v>Hernandez</v>
      </c>
      <c r="B37" t="str">
        <f>'Total Scores'!C35</f>
        <v>Bernabe</v>
      </c>
      <c r="G37">
        <f t="shared" si="1"/>
        <v>0</v>
      </c>
    </row>
    <row r="38" spans="1:7" x14ac:dyDescent="0.2">
      <c r="A38" t="str">
        <f>'Total Scores'!B36</f>
        <v>Glover</v>
      </c>
      <c r="B38" t="str">
        <f>'Total Scores'!C36</f>
        <v>Jason</v>
      </c>
      <c r="G38">
        <f t="shared" si="1"/>
        <v>0</v>
      </c>
    </row>
    <row r="39" spans="1:7" x14ac:dyDescent="0.2">
      <c r="A39" t="e">
        <f>'Total Scores'!#REF!</f>
        <v>#REF!</v>
      </c>
      <c r="B39" t="e">
        <f>'Total Scores'!#REF!</f>
        <v>#REF!</v>
      </c>
      <c r="G39">
        <f t="shared" si="1"/>
        <v>0</v>
      </c>
    </row>
    <row r="40" spans="1:7" x14ac:dyDescent="0.2">
      <c r="A40" t="e">
        <f>'Total Scores'!#REF!</f>
        <v>#REF!</v>
      </c>
      <c r="B40" t="e">
        <f>'Total Scores'!#REF!</f>
        <v>#REF!</v>
      </c>
      <c r="G40">
        <f t="shared" si="1"/>
        <v>0</v>
      </c>
    </row>
    <row r="41" spans="1:7" x14ac:dyDescent="0.2">
      <c r="A41" t="e">
        <f>'Total Scores'!#REF!</f>
        <v>#REF!</v>
      </c>
      <c r="B41" t="e">
        <f>'Total Scores'!#REF!</f>
        <v>#REF!</v>
      </c>
      <c r="G41">
        <f t="shared" si="1"/>
        <v>0</v>
      </c>
    </row>
    <row r="42" spans="1:7" x14ac:dyDescent="0.2">
      <c r="A42" t="e">
        <f>'Total Scores'!#REF!</f>
        <v>#REF!</v>
      </c>
      <c r="B42" t="e">
        <f>'Total Scores'!#REF!</f>
        <v>#REF!</v>
      </c>
      <c r="G42">
        <f t="shared" si="1"/>
        <v>0</v>
      </c>
    </row>
    <row r="43" spans="1:7" x14ac:dyDescent="0.2">
      <c r="A43" t="e">
        <f>'Total Scores'!#REF!</f>
        <v>#REF!</v>
      </c>
      <c r="B43" t="e">
        <f>'Total Scores'!#REF!</f>
        <v>#REF!</v>
      </c>
      <c r="G43">
        <f t="shared" si="1"/>
        <v>0</v>
      </c>
    </row>
    <row r="44" spans="1:7" x14ac:dyDescent="0.2">
      <c r="A44" t="e">
        <f>'Total Scores'!#REF!</f>
        <v>#REF!</v>
      </c>
      <c r="B44" t="e">
        <f>'Total Scores'!#REF!</f>
        <v>#REF!</v>
      </c>
      <c r="G44">
        <f t="shared" si="1"/>
        <v>0</v>
      </c>
    </row>
    <row r="45" spans="1:7" x14ac:dyDescent="0.2">
      <c r="A45" t="e">
        <f>'Total Scores'!#REF!</f>
        <v>#REF!</v>
      </c>
      <c r="B45" t="e">
        <f>'Total Scores'!#REF!</f>
        <v>#REF!</v>
      </c>
      <c r="G45">
        <f t="shared" si="1"/>
        <v>0</v>
      </c>
    </row>
    <row r="46" spans="1:7" x14ac:dyDescent="0.2">
      <c r="A46" t="e">
        <f>'Total Scores'!#REF!</f>
        <v>#REF!</v>
      </c>
      <c r="B46" t="e">
        <f>'Total Scores'!#REF!</f>
        <v>#REF!</v>
      </c>
      <c r="G46">
        <f t="shared" si="1"/>
        <v>0</v>
      </c>
    </row>
    <row r="47" spans="1:7" x14ac:dyDescent="0.2">
      <c r="A47" t="e">
        <f>'Total Scores'!#REF!</f>
        <v>#REF!</v>
      </c>
      <c r="B47" t="e">
        <f>'Total Scores'!#REF!</f>
        <v>#REF!</v>
      </c>
      <c r="G47">
        <f t="shared" si="1"/>
        <v>0</v>
      </c>
    </row>
    <row r="48" spans="1:7" x14ac:dyDescent="0.2">
      <c r="A48" t="e">
        <f>'Total Scores'!#REF!</f>
        <v>#REF!</v>
      </c>
      <c r="B48" t="e">
        <f>'Total Scores'!#REF!</f>
        <v>#REF!</v>
      </c>
      <c r="G48">
        <f t="shared" si="1"/>
        <v>0</v>
      </c>
    </row>
    <row r="49" spans="1:7" x14ac:dyDescent="0.2">
      <c r="A49" t="e">
        <f>'Total Scores'!#REF!</f>
        <v>#REF!</v>
      </c>
      <c r="B49" t="e">
        <f>'Total Scores'!#REF!</f>
        <v>#REF!</v>
      </c>
      <c r="G49">
        <f t="shared" si="1"/>
        <v>0</v>
      </c>
    </row>
    <row r="50" spans="1:7" x14ac:dyDescent="0.2">
      <c r="A50" t="e">
        <f>'Total Scores'!#REF!</f>
        <v>#REF!</v>
      </c>
      <c r="B50" t="e">
        <f>'Total Scores'!#REF!</f>
        <v>#REF!</v>
      </c>
      <c r="G50">
        <f t="shared" si="1"/>
        <v>0</v>
      </c>
    </row>
    <row r="51" spans="1:7" x14ac:dyDescent="0.2">
      <c r="A51" t="e">
        <f>'Total Scores'!#REF!</f>
        <v>#REF!</v>
      </c>
      <c r="B51" t="e">
        <f>'Total Scores'!#REF!</f>
        <v>#REF!</v>
      </c>
      <c r="G51">
        <f t="shared" si="1"/>
        <v>0</v>
      </c>
    </row>
    <row r="52" spans="1:7" x14ac:dyDescent="0.2">
      <c r="A52" t="e">
        <f>'Total Scores'!#REF!</f>
        <v>#REF!</v>
      </c>
      <c r="B52" t="e">
        <f>'Total Scores'!#REF!</f>
        <v>#REF!</v>
      </c>
      <c r="G52">
        <f t="shared" si="1"/>
        <v>0</v>
      </c>
    </row>
    <row r="53" spans="1:7" x14ac:dyDescent="0.2">
      <c r="A53" t="e">
        <f>'Total Scores'!#REF!</f>
        <v>#REF!</v>
      </c>
      <c r="B53" t="e">
        <f>'Total Scores'!#REF!</f>
        <v>#REF!</v>
      </c>
      <c r="G53">
        <f t="shared" si="1"/>
        <v>0</v>
      </c>
    </row>
    <row r="54" spans="1:7" x14ac:dyDescent="0.2">
      <c r="A54" t="e">
        <f>'Total Scores'!#REF!</f>
        <v>#REF!</v>
      </c>
      <c r="B54" t="e">
        <f>'Total Scores'!#REF!</f>
        <v>#REF!</v>
      </c>
      <c r="G54">
        <f t="shared" si="1"/>
        <v>0</v>
      </c>
    </row>
    <row r="55" spans="1:7" x14ac:dyDescent="0.2">
      <c r="A55" t="e">
        <f>'Total Scores'!#REF!</f>
        <v>#REF!</v>
      </c>
      <c r="B55" t="e">
        <f>'Total Scores'!#REF!</f>
        <v>#REF!</v>
      </c>
      <c r="G55">
        <f t="shared" si="1"/>
        <v>0</v>
      </c>
    </row>
    <row r="56" spans="1:7" x14ac:dyDescent="0.2">
      <c r="A56" t="e">
        <f>'Total Scores'!#REF!</f>
        <v>#REF!</v>
      </c>
      <c r="B56" t="e">
        <f>'Total Scores'!#REF!</f>
        <v>#REF!</v>
      </c>
      <c r="G56">
        <f t="shared" si="1"/>
        <v>0</v>
      </c>
    </row>
    <row r="57" spans="1:7" x14ac:dyDescent="0.2">
      <c r="A57" t="e">
        <f>'Total Scores'!#REF!</f>
        <v>#REF!</v>
      </c>
      <c r="B57" t="e">
        <f>'Total Scores'!#REF!</f>
        <v>#REF!</v>
      </c>
      <c r="G57">
        <f t="shared" si="1"/>
        <v>0</v>
      </c>
    </row>
    <row r="58" spans="1:7" x14ac:dyDescent="0.2">
      <c r="A58" t="e">
        <f>'Total Scores'!#REF!</f>
        <v>#REF!</v>
      </c>
      <c r="B58" t="e">
        <f>'Total Scores'!#REF!</f>
        <v>#REF!</v>
      </c>
      <c r="G58">
        <f t="shared" si="1"/>
        <v>0</v>
      </c>
    </row>
    <row r="59" spans="1:7" x14ac:dyDescent="0.2">
      <c r="A59" t="e">
        <f>'Total Scores'!#REF!</f>
        <v>#REF!</v>
      </c>
      <c r="B59" t="e">
        <f>'Total Scores'!#REF!</f>
        <v>#REF!</v>
      </c>
      <c r="G59">
        <f t="shared" si="1"/>
        <v>0</v>
      </c>
    </row>
    <row r="60" spans="1:7" x14ac:dyDescent="0.2">
      <c r="A60" t="e">
        <f>'Total Scores'!#REF!</f>
        <v>#REF!</v>
      </c>
      <c r="B60" t="e">
        <f>'Total Scores'!#REF!</f>
        <v>#REF!</v>
      </c>
      <c r="G60">
        <f t="shared" si="1"/>
        <v>0</v>
      </c>
    </row>
    <row r="61" spans="1:7" x14ac:dyDescent="0.2">
      <c r="A61" t="e">
        <f>'Total Scores'!#REF!</f>
        <v>#REF!</v>
      </c>
      <c r="B61" t="e">
        <f>'Total Scores'!#REF!</f>
        <v>#REF!</v>
      </c>
      <c r="G61">
        <f t="shared" si="1"/>
        <v>0</v>
      </c>
    </row>
    <row r="62" spans="1:7" x14ac:dyDescent="0.2">
      <c r="A62" t="e">
        <f>'Total Scores'!#REF!</f>
        <v>#REF!</v>
      </c>
      <c r="B62" t="e">
        <f>'Total Scores'!#REF!</f>
        <v>#REF!</v>
      </c>
      <c r="G62">
        <f t="shared" si="1"/>
        <v>0</v>
      </c>
    </row>
    <row r="63" spans="1:7" x14ac:dyDescent="0.2">
      <c r="A63" t="e">
        <f>'Total Scores'!#REF!</f>
        <v>#REF!</v>
      </c>
      <c r="B63" t="e">
        <f>'Total Scores'!#REF!</f>
        <v>#REF!</v>
      </c>
      <c r="G63">
        <f t="shared" si="1"/>
        <v>0</v>
      </c>
    </row>
    <row r="64" spans="1:7" x14ac:dyDescent="0.2">
      <c r="A64" t="e">
        <f>'Total Scores'!#REF!</f>
        <v>#REF!</v>
      </c>
      <c r="B64" t="e">
        <f>'Total Scores'!#REF!</f>
        <v>#REF!</v>
      </c>
      <c r="G64">
        <f t="shared" si="1"/>
        <v>0</v>
      </c>
    </row>
  </sheetData>
  <sheetProtection password="CB31" sheet="1" objects="1" scenarios="1" sort="0"/>
  <protectedRanges>
    <protectedRange password="CC1A" sqref="C3:F64" name="Times"/>
  </protectedRanges>
  <mergeCells count="2">
    <mergeCell ref="A2:B2"/>
    <mergeCell ref="A1:G1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J1" sqref="J1:Q37"/>
    </sheetView>
  </sheetViews>
  <sheetFormatPr defaultRowHeight="12.75" x14ac:dyDescent="0.2"/>
  <cols>
    <col min="1" max="1" width="9.85546875" style="1" customWidth="1"/>
    <col min="2" max="2" width="10.7109375" bestFit="1" customWidth="1"/>
    <col min="4" max="4" width="22.7109375" bestFit="1" customWidth="1"/>
    <col min="5" max="5" width="8" bestFit="1" customWidth="1"/>
    <col min="12" max="12" width="10.7109375" bestFit="1" customWidth="1"/>
    <col min="13" max="13" width="11.140625" bestFit="1" customWidth="1"/>
    <col min="14" max="14" width="23.7109375" bestFit="1" customWidth="1"/>
  </cols>
  <sheetData>
    <row r="1" spans="1:17" s="3" customFormat="1" x14ac:dyDescent="0.2">
      <c r="A1" s="3" t="s">
        <v>48</v>
      </c>
      <c r="B1" s="3" t="s">
        <v>49</v>
      </c>
      <c r="C1" s="3" t="s">
        <v>50</v>
      </c>
      <c r="D1" s="3" t="s">
        <v>15</v>
      </c>
      <c r="E1" s="3" t="s">
        <v>59</v>
      </c>
      <c r="F1" s="3" t="s">
        <v>60</v>
      </c>
      <c r="G1" s="3" t="s">
        <v>61</v>
      </c>
      <c r="J1" s="3" t="s">
        <v>62</v>
      </c>
      <c r="K1" s="3" t="s">
        <v>149</v>
      </c>
      <c r="L1" s="3" t="s">
        <v>49</v>
      </c>
      <c r="M1" s="3" t="s">
        <v>50</v>
      </c>
      <c r="N1" s="3" t="s">
        <v>15</v>
      </c>
      <c r="O1" s="3" t="s">
        <v>59</v>
      </c>
      <c r="P1" s="3" t="s">
        <v>60</v>
      </c>
      <c r="Q1" s="3" t="s">
        <v>61</v>
      </c>
    </row>
    <row r="2" spans="1:17" x14ac:dyDescent="0.2">
      <c r="A2" s="1">
        <f>Competitors!A2</f>
        <v>1</v>
      </c>
      <c r="B2" t="str">
        <f>Competitors!B2</f>
        <v>Junco</v>
      </c>
      <c r="C2" t="str">
        <f>Competitors!C2</f>
        <v>Jonathan</v>
      </c>
      <c r="D2" t="str">
        <f>Competitors!D2</f>
        <v>Seminole County SO</v>
      </c>
      <c r="E2">
        <v>0</v>
      </c>
      <c r="F2">
        <v>19.87</v>
      </c>
      <c r="G2">
        <f>(E2*60)+F2</f>
        <v>19.87</v>
      </c>
      <c r="J2">
        <v>1</v>
      </c>
      <c r="K2">
        <v>14</v>
      </c>
      <c r="L2" t="s">
        <v>117</v>
      </c>
      <c r="M2" t="s">
        <v>86</v>
      </c>
      <c r="N2" t="s">
        <v>73</v>
      </c>
      <c r="O2">
        <v>1</v>
      </c>
      <c r="P2">
        <v>15.19</v>
      </c>
      <c r="Q2">
        <v>75.19</v>
      </c>
    </row>
    <row r="3" spans="1:17" x14ac:dyDescent="0.2">
      <c r="A3" s="1">
        <f>Competitors!A3</f>
        <v>2</v>
      </c>
      <c r="B3" t="str">
        <f>Competitors!B3</f>
        <v>Cresswell</v>
      </c>
      <c r="C3" t="str">
        <f>Competitors!C3</f>
        <v>Dean</v>
      </c>
      <c r="D3" t="str">
        <f>Competitors!D3</f>
        <v>Seminole County SO</v>
      </c>
      <c r="E3">
        <v>0</v>
      </c>
      <c r="F3">
        <v>25.23</v>
      </c>
      <c r="G3">
        <f t="shared" ref="G3:G37" si="0">(E3*60)+F3</f>
        <v>25.23</v>
      </c>
      <c r="J3">
        <v>2</v>
      </c>
      <c r="K3">
        <v>19</v>
      </c>
      <c r="L3" t="s">
        <v>112</v>
      </c>
      <c r="M3" t="s">
        <v>90</v>
      </c>
      <c r="N3" t="s">
        <v>74</v>
      </c>
      <c r="O3">
        <v>1</v>
      </c>
      <c r="P3">
        <v>13.44</v>
      </c>
      <c r="Q3">
        <v>73.44</v>
      </c>
    </row>
    <row r="4" spans="1:17" x14ac:dyDescent="0.2">
      <c r="A4" s="1">
        <f>Competitors!A4</f>
        <v>3</v>
      </c>
      <c r="B4" t="str">
        <f>Competitors!B4</f>
        <v>Bowdfin</v>
      </c>
      <c r="C4" t="str">
        <f>Competitors!C4</f>
        <v>Matthew</v>
      </c>
      <c r="D4" t="str">
        <f>Competitors!D4</f>
        <v>Lake County SO</v>
      </c>
      <c r="E4">
        <v>0</v>
      </c>
      <c r="F4">
        <v>23.62</v>
      </c>
      <c r="G4">
        <f t="shared" si="0"/>
        <v>23.62</v>
      </c>
      <c r="J4">
        <v>3</v>
      </c>
      <c r="K4">
        <v>32</v>
      </c>
      <c r="L4" t="s">
        <v>31</v>
      </c>
      <c r="M4" t="s">
        <v>18</v>
      </c>
      <c r="N4" t="s">
        <v>71</v>
      </c>
      <c r="O4">
        <v>1</v>
      </c>
      <c r="P4">
        <v>6.09</v>
      </c>
      <c r="Q4">
        <v>66.09</v>
      </c>
    </row>
    <row r="5" spans="1:17" x14ac:dyDescent="0.2">
      <c r="A5" s="1">
        <f>Competitors!A5</f>
        <v>4</v>
      </c>
      <c r="B5" t="str">
        <f>Competitors!B5</f>
        <v>Pittman</v>
      </c>
      <c r="C5" t="str">
        <f>Competitors!C5</f>
        <v>James</v>
      </c>
      <c r="D5" t="str">
        <f>Competitors!D5</f>
        <v>Leon County SO</v>
      </c>
      <c r="E5">
        <v>0</v>
      </c>
      <c r="G5">
        <f t="shared" si="0"/>
        <v>0</v>
      </c>
      <c r="J5">
        <v>4</v>
      </c>
      <c r="K5">
        <v>30</v>
      </c>
      <c r="L5" t="s">
        <v>105</v>
      </c>
      <c r="M5" t="s">
        <v>98</v>
      </c>
      <c r="N5" t="s">
        <v>67</v>
      </c>
      <c r="O5">
        <v>0</v>
      </c>
      <c r="P5">
        <v>56.46</v>
      </c>
      <c r="Q5">
        <v>56.46</v>
      </c>
    </row>
    <row r="6" spans="1:17" x14ac:dyDescent="0.2">
      <c r="A6" s="1" t="e">
        <f>Competitors!#REF!</f>
        <v>#REF!</v>
      </c>
      <c r="B6" t="e">
        <f>Competitors!#REF!</f>
        <v>#REF!</v>
      </c>
      <c r="C6" t="e">
        <f>Competitors!#REF!</f>
        <v>#REF!</v>
      </c>
      <c r="D6" t="e">
        <f>Competitors!#REF!</f>
        <v>#REF!</v>
      </c>
      <c r="G6">
        <f t="shared" si="0"/>
        <v>0</v>
      </c>
      <c r="J6">
        <v>5</v>
      </c>
      <c r="K6">
        <v>16</v>
      </c>
      <c r="L6" t="s">
        <v>115</v>
      </c>
      <c r="M6" t="s">
        <v>37</v>
      </c>
      <c r="N6" t="s">
        <v>72</v>
      </c>
      <c r="O6">
        <v>0</v>
      </c>
      <c r="P6">
        <v>55.6</v>
      </c>
      <c r="Q6">
        <v>55.6</v>
      </c>
    </row>
    <row r="7" spans="1:17" x14ac:dyDescent="0.2">
      <c r="A7" s="1">
        <f>Competitors!A6</f>
        <v>6</v>
      </c>
      <c r="B7" t="str">
        <f>Competitors!B6</f>
        <v>Desiato</v>
      </c>
      <c r="C7" t="str">
        <f>Competitors!C6</f>
        <v>Dominick</v>
      </c>
      <c r="D7" t="str">
        <f>Competitors!D6</f>
        <v>Hillsborough County SO</v>
      </c>
      <c r="E7">
        <v>0</v>
      </c>
      <c r="F7">
        <v>38.5</v>
      </c>
      <c r="G7">
        <f t="shared" si="0"/>
        <v>38.5</v>
      </c>
      <c r="J7">
        <v>6</v>
      </c>
      <c r="K7">
        <v>12</v>
      </c>
      <c r="L7" t="s">
        <v>118</v>
      </c>
      <c r="M7" t="s">
        <v>85</v>
      </c>
      <c r="N7" t="s">
        <v>69</v>
      </c>
      <c r="O7">
        <v>0</v>
      </c>
      <c r="P7">
        <v>51.14</v>
      </c>
      <c r="Q7">
        <v>51.14</v>
      </c>
    </row>
    <row r="8" spans="1:17" x14ac:dyDescent="0.2">
      <c r="A8" s="1">
        <f>Competitors!A7</f>
        <v>7</v>
      </c>
      <c r="B8" t="str">
        <f>Competitors!B7</f>
        <v>Paparo</v>
      </c>
      <c r="C8" t="str">
        <f>Competitors!C7</f>
        <v>Brian</v>
      </c>
      <c r="D8" t="str">
        <f>Competitors!D7</f>
        <v>Seminole County SO</v>
      </c>
      <c r="E8">
        <v>0</v>
      </c>
      <c r="F8">
        <v>22.06</v>
      </c>
      <c r="G8">
        <f t="shared" si="0"/>
        <v>22.06</v>
      </c>
      <c r="J8">
        <v>7</v>
      </c>
      <c r="K8">
        <v>13</v>
      </c>
      <c r="L8" t="s">
        <v>39</v>
      </c>
      <c r="M8" t="s">
        <v>40</v>
      </c>
      <c r="N8" t="s">
        <v>71</v>
      </c>
      <c r="O8">
        <v>0</v>
      </c>
      <c r="P8">
        <v>50.11</v>
      </c>
      <c r="Q8">
        <v>50.11</v>
      </c>
    </row>
    <row r="9" spans="1:17" x14ac:dyDescent="0.2">
      <c r="A9" s="1">
        <f>Competitors!A8</f>
        <v>8</v>
      </c>
      <c r="B9" t="str">
        <f>Competitors!B8</f>
        <v>Jenkins</v>
      </c>
      <c r="C9" t="str">
        <f>Competitors!C8</f>
        <v>Bryce</v>
      </c>
      <c r="D9" t="str">
        <f>Competitors!D8</f>
        <v>Leon County SO</v>
      </c>
      <c r="E9">
        <v>0</v>
      </c>
      <c r="F9">
        <v>19.829999999999998</v>
      </c>
      <c r="G9">
        <f t="shared" si="0"/>
        <v>19.829999999999998</v>
      </c>
      <c r="J9">
        <v>8</v>
      </c>
      <c r="K9">
        <v>21</v>
      </c>
      <c r="L9" t="s">
        <v>30</v>
      </c>
      <c r="M9" t="s">
        <v>29</v>
      </c>
      <c r="N9" t="s">
        <v>71</v>
      </c>
      <c r="O9">
        <v>0</v>
      </c>
      <c r="P9">
        <v>43.09</v>
      </c>
      <c r="Q9">
        <v>43.09</v>
      </c>
    </row>
    <row r="10" spans="1:17" x14ac:dyDescent="0.2">
      <c r="A10" s="1">
        <f>Competitors!A9</f>
        <v>9</v>
      </c>
      <c r="B10" t="str">
        <f>Competitors!B9</f>
        <v>Buckley</v>
      </c>
      <c r="C10" t="str">
        <f>Competitors!C9</f>
        <v>Andre "Ben"</v>
      </c>
      <c r="D10" t="str">
        <f>Competitors!D9</f>
        <v>Florida State University PD</v>
      </c>
      <c r="E10">
        <v>0</v>
      </c>
      <c r="F10">
        <v>35.33</v>
      </c>
      <c r="G10">
        <f t="shared" si="0"/>
        <v>35.33</v>
      </c>
      <c r="J10">
        <v>9</v>
      </c>
      <c r="K10">
        <v>17</v>
      </c>
      <c r="L10" t="s">
        <v>114</v>
      </c>
      <c r="M10" t="s">
        <v>88</v>
      </c>
      <c r="N10" t="s">
        <v>68</v>
      </c>
      <c r="O10">
        <v>0</v>
      </c>
      <c r="P10">
        <v>38.9</v>
      </c>
      <c r="Q10">
        <v>38.9</v>
      </c>
    </row>
    <row r="11" spans="1:17" x14ac:dyDescent="0.2">
      <c r="A11" s="1">
        <f>Competitors!A10</f>
        <v>10</v>
      </c>
      <c r="B11" t="str">
        <f>Competitors!B10</f>
        <v>Hon</v>
      </c>
      <c r="C11" t="str">
        <f>Competitors!C10</f>
        <v>Randy</v>
      </c>
      <c r="D11" t="str">
        <f>Competitors!D10</f>
        <v>Lake County SO</v>
      </c>
      <c r="E11">
        <v>0</v>
      </c>
      <c r="F11">
        <v>7.79</v>
      </c>
      <c r="G11">
        <f t="shared" si="0"/>
        <v>7.79</v>
      </c>
      <c r="J11">
        <v>10</v>
      </c>
      <c r="K11">
        <v>6</v>
      </c>
      <c r="L11" t="s">
        <v>122</v>
      </c>
      <c r="M11" t="s">
        <v>81</v>
      </c>
      <c r="N11" t="s">
        <v>70</v>
      </c>
      <c r="O11">
        <v>0</v>
      </c>
      <c r="P11">
        <v>38.5</v>
      </c>
      <c r="Q11">
        <v>38.5</v>
      </c>
    </row>
    <row r="12" spans="1:17" x14ac:dyDescent="0.2">
      <c r="A12" s="1">
        <f>Competitors!A11</f>
        <v>11</v>
      </c>
      <c r="B12" t="str">
        <f>Competitors!B11</f>
        <v>Roeder</v>
      </c>
      <c r="C12" t="str">
        <f>Competitors!C11</f>
        <v>Dustin</v>
      </c>
      <c r="D12" t="str">
        <f>Competitors!D11</f>
        <v>Tallahassee PD</v>
      </c>
      <c r="E12">
        <v>0</v>
      </c>
      <c r="F12">
        <v>17.75</v>
      </c>
      <c r="G12">
        <f t="shared" si="0"/>
        <v>17.75</v>
      </c>
      <c r="J12">
        <v>11</v>
      </c>
      <c r="K12">
        <v>20</v>
      </c>
      <c r="L12" t="s">
        <v>111</v>
      </c>
      <c r="M12" t="s">
        <v>91</v>
      </c>
      <c r="N12" t="s">
        <v>73</v>
      </c>
      <c r="O12">
        <v>0</v>
      </c>
      <c r="P12">
        <v>38.229999999999997</v>
      </c>
      <c r="Q12">
        <v>38.229999999999997</v>
      </c>
    </row>
    <row r="13" spans="1:17" x14ac:dyDescent="0.2">
      <c r="A13" s="1">
        <f>Competitors!A12</f>
        <v>12</v>
      </c>
      <c r="B13" t="str">
        <f>Competitors!B12</f>
        <v>Gaines III</v>
      </c>
      <c r="C13" t="str">
        <f>Competitors!C12</f>
        <v>Robert</v>
      </c>
      <c r="D13" t="str">
        <f>Competitors!D12</f>
        <v>Leon County SO</v>
      </c>
      <c r="E13">
        <v>0</v>
      </c>
      <c r="F13">
        <v>51.14</v>
      </c>
      <c r="G13">
        <f t="shared" si="0"/>
        <v>51.14</v>
      </c>
      <c r="J13">
        <v>12</v>
      </c>
      <c r="K13">
        <v>9</v>
      </c>
      <c r="L13" t="s">
        <v>17</v>
      </c>
      <c r="M13" t="s">
        <v>83</v>
      </c>
      <c r="N13" t="s">
        <v>71</v>
      </c>
      <c r="O13">
        <v>0</v>
      </c>
      <c r="P13">
        <v>35.33</v>
      </c>
      <c r="Q13">
        <v>35.33</v>
      </c>
    </row>
    <row r="14" spans="1:17" x14ac:dyDescent="0.2">
      <c r="A14" s="1">
        <f>Competitors!A13</f>
        <v>13</v>
      </c>
      <c r="B14" t="str">
        <f>Competitors!B13</f>
        <v>Sheffield</v>
      </c>
      <c r="C14" t="str">
        <f>Competitors!C13</f>
        <v>Brett</v>
      </c>
      <c r="D14" t="str">
        <f>Competitors!D13</f>
        <v>Florida State University PD</v>
      </c>
      <c r="E14">
        <v>0</v>
      </c>
      <c r="F14">
        <v>50.11</v>
      </c>
      <c r="G14">
        <f t="shared" si="0"/>
        <v>50.11</v>
      </c>
      <c r="J14">
        <v>13</v>
      </c>
      <c r="K14">
        <v>36</v>
      </c>
      <c r="L14" t="s">
        <v>101</v>
      </c>
      <c r="M14" t="s">
        <v>88</v>
      </c>
      <c r="N14" t="s">
        <v>69</v>
      </c>
      <c r="O14">
        <v>0</v>
      </c>
      <c r="P14">
        <v>34.68</v>
      </c>
      <c r="Q14">
        <v>34.68</v>
      </c>
    </row>
    <row r="15" spans="1:17" x14ac:dyDescent="0.2">
      <c r="A15" s="1">
        <f>Competitors!A14</f>
        <v>14</v>
      </c>
      <c r="B15" t="str">
        <f>Competitors!B14</f>
        <v>Pettus</v>
      </c>
      <c r="C15" t="str">
        <f>Competitors!C14</f>
        <v>Phillip</v>
      </c>
      <c r="D15" t="str">
        <f>Competitors!D14</f>
        <v>Muscle Shoals PD</v>
      </c>
      <c r="E15">
        <v>1</v>
      </c>
      <c r="F15">
        <v>15.19</v>
      </c>
      <c r="G15">
        <f t="shared" si="0"/>
        <v>75.19</v>
      </c>
      <c r="J15">
        <v>14</v>
      </c>
      <c r="K15">
        <v>22</v>
      </c>
      <c r="L15" t="s">
        <v>36</v>
      </c>
      <c r="M15" t="s">
        <v>92</v>
      </c>
      <c r="N15" t="s">
        <v>68</v>
      </c>
      <c r="O15">
        <v>0</v>
      </c>
      <c r="P15">
        <v>32.85</v>
      </c>
      <c r="Q15">
        <v>32.85</v>
      </c>
    </row>
    <row r="16" spans="1:17" x14ac:dyDescent="0.2">
      <c r="A16" s="1">
        <f>Competitors!A15</f>
        <v>15</v>
      </c>
      <c r="B16" t="str">
        <f>Competitors!B15</f>
        <v>Varble</v>
      </c>
      <c r="C16" t="str">
        <f>Competitors!C15</f>
        <v>Bob</v>
      </c>
      <c r="D16" t="str">
        <f>Competitors!D15</f>
        <v>Tallahassee PD</v>
      </c>
      <c r="E16">
        <v>0</v>
      </c>
      <c r="F16">
        <v>25.33</v>
      </c>
      <c r="G16">
        <f t="shared" si="0"/>
        <v>25.33</v>
      </c>
      <c r="J16">
        <v>15</v>
      </c>
      <c r="K16">
        <v>28</v>
      </c>
      <c r="L16" t="s">
        <v>16</v>
      </c>
      <c r="M16" t="s">
        <v>96</v>
      </c>
      <c r="N16" t="s">
        <v>69</v>
      </c>
      <c r="O16">
        <v>0</v>
      </c>
      <c r="P16">
        <v>26.9</v>
      </c>
      <c r="Q16">
        <v>26.9</v>
      </c>
    </row>
    <row r="17" spans="1:17" x14ac:dyDescent="0.2">
      <c r="A17" s="1">
        <f>Competitors!A16</f>
        <v>16</v>
      </c>
      <c r="B17" t="str">
        <f>Competitors!B16</f>
        <v>Ballard</v>
      </c>
      <c r="C17" t="str">
        <f>Competitors!C16</f>
        <v>Jeff</v>
      </c>
      <c r="D17" t="str">
        <f>Competitors!D16</f>
        <v>Tallahassee PD</v>
      </c>
      <c r="E17">
        <v>0</v>
      </c>
      <c r="F17">
        <v>55.6</v>
      </c>
      <c r="G17">
        <f t="shared" si="0"/>
        <v>55.6</v>
      </c>
      <c r="J17">
        <v>16</v>
      </c>
      <c r="K17">
        <v>34</v>
      </c>
      <c r="L17" t="s">
        <v>103</v>
      </c>
      <c r="M17" t="s">
        <v>99</v>
      </c>
      <c r="N17" t="s">
        <v>71</v>
      </c>
      <c r="O17">
        <v>0</v>
      </c>
      <c r="P17">
        <v>26.2</v>
      </c>
      <c r="Q17">
        <v>26.2</v>
      </c>
    </row>
    <row r="18" spans="1:17" x14ac:dyDescent="0.2">
      <c r="A18" s="1">
        <f>Competitors!A17</f>
        <v>17</v>
      </c>
      <c r="B18" t="str">
        <f>Competitors!B17</f>
        <v>Dorrier</v>
      </c>
      <c r="C18" t="str">
        <f>Competitors!C17</f>
        <v>Jason</v>
      </c>
      <c r="D18" t="str">
        <f>Competitors!D17</f>
        <v>Lake County SO</v>
      </c>
      <c r="E18">
        <v>0</v>
      </c>
      <c r="F18">
        <v>38.9</v>
      </c>
      <c r="G18">
        <f t="shared" si="0"/>
        <v>38.9</v>
      </c>
      <c r="J18">
        <v>17</v>
      </c>
      <c r="K18">
        <v>35</v>
      </c>
      <c r="L18" t="s">
        <v>102</v>
      </c>
      <c r="M18" t="s">
        <v>100</v>
      </c>
      <c r="N18" t="s">
        <v>69</v>
      </c>
      <c r="O18">
        <v>0</v>
      </c>
      <c r="P18">
        <v>25.61</v>
      </c>
      <c r="Q18">
        <v>25.61</v>
      </c>
    </row>
    <row r="19" spans="1:17" x14ac:dyDescent="0.2">
      <c r="A19" s="1">
        <f>Competitors!A18</f>
        <v>18</v>
      </c>
      <c r="B19" t="str">
        <f>Competitors!B18</f>
        <v>Adams</v>
      </c>
      <c r="C19" t="str">
        <f>Competitors!C18</f>
        <v>Rob</v>
      </c>
      <c r="D19" t="str">
        <f>Competitors!D18</f>
        <v>Tallahassee PD</v>
      </c>
      <c r="E19">
        <v>0</v>
      </c>
      <c r="F19">
        <v>19.649999999999999</v>
      </c>
      <c r="G19">
        <f t="shared" si="0"/>
        <v>19.649999999999999</v>
      </c>
      <c r="J19">
        <v>18</v>
      </c>
      <c r="K19">
        <v>15</v>
      </c>
      <c r="L19" t="s">
        <v>116</v>
      </c>
      <c r="M19" t="s">
        <v>87</v>
      </c>
      <c r="N19" t="s">
        <v>72</v>
      </c>
      <c r="O19">
        <v>0</v>
      </c>
      <c r="P19">
        <v>25.33</v>
      </c>
      <c r="Q19">
        <v>25.33</v>
      </c>
    </row>
    <row r="20" spans="1:17" x14ac:dyDescent="0.2">
      <c r="A20" s="1">
        <f>Competitors!A19</f>
        <v>19</v>
      </c>
      <c r="B20" t="str">
        <f>Competitors!B19</f>
        <v>De Jesus Jr</v>
      </c>
      <c r="C20" t="str">
        <f>Competitors!C19</f>
        <v>Ray</v>
      </c>
      <c r="D20" t="str">
        <f>Competitors!D19</f>
        <v>North Miami PD</v>
      </c>
      <c r="E20">
        <v>1</v>
      </c>
      <c r="F20">
        <v>13.44</v>
      </c>
      <c r="G20">
        <f t="shared" si="0"/>
        <v>73.44</v>
      </c>
      <c r="J20">
        <v>19</v>
      </c>
      <c r="K20">
        <v>2</v>
      </c>
      <c r="L20" t="s">
        <v>125</v>
      </c>
      <c r="M20" t="s">
        <v>78</v>
      </c>
      <c r="N20" t="s">
        <v>67</v>
      </c>
      <c r="O20">
        <v>0</v>
      </c>
      <c r="P20">
        <v>25.23</v>
      </c>
      <c r="Q20">
        <v>25.23</v>
      </c>
    </row>
    <row r="21" spans="1:17" x14ac:dyDescent="0.2">
      <c r="A21" s="1">
        <f>Competitors!A20</f>
        <v>20</v>
      </c>
      <c r="B21" t="str">
        <f>Competitors!B20</f>
        <v>Morris</v>
      </c>
      <c r="C21" t="str">
        <f>Competitors!C20</f>
        <v>Cedric</v>
      </c>
      <c r="D21" t="str">
        <f>Competitors!D20</f>
        <v>Muscle Shoals PD</v>
      </c>
      <c r="E21">
        <v>0</v>
      </c>
      <c r="F21">
        <v>38.229999999999997</v>
      </c>
      <c r="G21">
        <f t="shared" si="0"/>
        <v>38.229999999999997</v>
      </c>
      <c r="J21">
        <v>20</v>
      </c>
      <c r="K21">
        <v>26</v>
      </c>
      <c r="L21" t="s">
        <v>108</v>
      </c>
      <c r="M21" t="s">
        <v>95</v>
      </c>
      <c r="N21" t="s">
        <v>75</v>
      </c>
      <c r="O21">
        <v>0</v>
      </c>
      <c r="P21">
        <v>24.74</v>
      </c>
      <c r="Q21">
        <v>24.74</v>
      </c>
    </row>
    <row r="22" spans="1:17" x14ac:dyDescent="0.2">
      <c r="A22" s="1">
        <f>Competitors!A21</f>
        <v>21</v>
      </c>
      <c r="B22" t="str">
        <f>Competitors!B21</f>
        <v>Rodes</v>
      </c>
      <c r="C22" t="str">
        <f>Competitors!C21</f>
        <v>Michael</v>
      </c>
      <c r="D22" t="str">
        <f>Competitors!D21</f>
        <v>Florida State University PD</v>
      </c>
      <c r="E22">
        <v>0</v>
      </c>
      <c r="F22">
        <v>43.09</v>
      </c>
      <c r="G22">
        <f t="shared" si="0"/>
        <v>43.09</v>
      </c>
      <c r="J22">
        <v>21</v>
      </c>
      <c r="K22">
        <v>3</v>
      </c>
      <c r="L22" t="s">
        <v>124</v>
      </c>
      <c r="M22" t="s">
        <v>79</v>
      </c>
      <c r="N22" t="s">
        <v>68</v>
      </c>
      <c r="O22">
        <v>0</v>
      </c>
      <c r="P22">
        <v>23.62</v>
      </c>
      <c r="Q22">
        <v>23.62</v>
      </c>
    </row>
    <row r="23" spans="1:17" x14ac:dyDescent="0.2">
      <c r="A23" s="1">
        <f>Competitors!A22</f>
        <v>22</v>
      </c>
      <c r="B23" t="str">
        <f>Competitors!B22</f>
        <v>Desantis</v>
      </c>
      <c r="C23" t="str">
        <f>Competitors!C22</f>
        <v>Jeffery</v>
      </c>
      <c r="D23" t="str">
        <f>Competitors!D22</f>
        <v>Lake County SO</v>
      </c>
      <c r="E23">
        <v>0</v>
      </c>
      <c r="F23">
        <v>32.85</v>
      </c>
      <c r="G23">
        <f t="shared" si="0"/>
        <v>32.85</v>
      </c>
      <c r="J23">
        <v>22</v>
      </c>
      <c r="K23">
        <v>7</v>
      </c>
      <c r="L23" t="s">
        <v>121</v>
      </c>
      <c r="M23" t="s">
        <v>34</v>
      </c>
      <c r="N23" t="s">
        <v>67</v>
      </c>
      <c r="O23">
        <v>0</v>
      </c>
      <c r="P23">
        <v>22.06</v>
      </c>
      <c r="Q23">
        <v>22.06</v>
      </c>
    </row>
    <row r="24" spans="1:17" x14ac:dyDescent="0.2">
      <c r="A24" s="1">
        <f>Competitors!A23</f>
        <v>23</v>
      </c>
      <c r="B24" t="str">
        <f>Competitors!B23</f>
        <v>Bethel</v>
      </c>
      <c r="C24" t="str">
        <f>Competitors!C23</f>
        <v>Jeremy</v>
      </c>
      <c r="D24" t="str">
        <f>Competitors!D23</f>
        <v>Muscle Shoals PD</v>
      </c>
      <c r="G24">
        <f t="shared" si="0"/>
        <v>0</v>
      </c>
      <c r="J24">
        <v>23</v>
      </c>
      <c r="K24">
        <v>33</v>
      </c>
      <c r="L24" t="s">
        <v>42</v>
      </c>
      <c r="M24" t="s">
        <v>43</v>
      </c>
      <c r="N24" t="s">
        <v>76</v>
      </c>
      <c r="O24">
        <v>0</v>
      </c>
      <c r="P24">
        <v>21.9</v>
      </c>
      <c r="Q24">
        <v>21.9</v>
      </c>
    </row>
    <row r="25" spans="1:17" x14ac:dyDescent="0.2">
      <c r="A25" s="1">
        <f>Competitors!A24</f>
        <v>24</v>
      </c>
      <c r="B25" t="str">
        <f>Competitors!B24</f>
        <v>Smith</v>
      </c>
      <c r="C25" t="str">
        <f>Competitors!C24</f>
        <v>Joshua</v>
      </c>
      <c r="D25" t="str">
        <f>Competitors!D24</f>
        <v>Seminole County SO</v>
      </c>
      <c r="G25">
        <f t="shared" si="0"/>
        <v>0</v>
      </c>
      <c r="J25">
        <v>24</v>
      </c>
      <c r="K25">
        <v>25</v>
      </c>
      <c r="L25" t="s">
        <v>109</v>
      </c>
      <c r="M25" t="s">
        <v>94</v>
      </c>
      <c r="N25" t="s">
        <v>67</v>
      </c>
      <c r="O25">
        <v>0</v>
      </c>
      <c r="P25">
        <v>21.62</v>
      </c>
      <c r="Q25">
        <v>21.62</v>
      </c>
    </row>
    <row r="26" spans="1:17" x14ac:dyDescent="0.2">
      <c r="A26" s="1">
        <f>Competitors!A25</f>
        <v>25</v>
      </c>
      <c r="B26" t="str">
        <f>Competitors!B25</f>
        <v>Cummings</v>
      </c>
      <c r="C26" t="str">
        <f>Competitors!C25</f>
        <v>Rick</v>
      </c>
      <c r="D26" t="str">
        <f>Competitors!D25</f>
        <v>Seminole County SO</v>
      </c>
      <c r="E26">
        <v>0</v>
      </c>
      <c r="F26">
        <v>21.62</v>
      </c>
      <c r="G26">
        <f t="shared" si="0"/>
        <v>21.62</v>
      </c>
      <c r="J26">
        <v>25</v>
      </c>
      <c r="K26">
        <v>1</v>
      </c>
      <c r="L26" t="s">
        <v>126</v>
      </c>
      <c r="M26" t="s">
        <v>77</v>
      </c>
      <c r="N26" t="s">
        <v>67</v>
      </c>
      <c r="O26">
        <v>0</v>
      </c>
      <c r="P26">
        <v>19.87</v>
      </c>
      <c r="Q26">
        <v>19.87</v>
      </c>
    </row>
    <row r="27" spans="1:17" x14ac:dyDescent="0.2">
      <c r="A27" s="1">
        <f>Competitors!A26</f>
        <v>26</v>
      </c>
      <c r="B27" t="str">
        <f>Competitors!B26</f>
        <v>Blotz</v>
      </c>
      <c r="C27" t="str">
        <f>Competitors!C26</f>
        <v>Geoffrey</v>
      </c>
      <c r="D27" t="str">
        <f>Competitors!D26</f>
        <v>Citrus County SO</v>
      </c>
      <c r="E27">
        <v>0</v>
      </c>
      <c r="F27">
        <v>24.74</v>
      </c>
      <c r="G27">
        <f t="shared" si="0"/>
        <v>24.74</v>
      </c>
      <c r="J27">
        <v>26</v>
      </c>
      <c r="K27">
        <v>8</v>
      </c>
      <c r="L27" t="s">
        <v>120</v>
      </c>
      <c r="M27" t="s">
        <v>82</v>
      </c>
      <c r="N27" t="s">
        <v>69</v>
      </c>
      <c r="O27">
        <v>0</v>
      </c>
      <c r="P27">
        <v>19.829999999999998</v>
      </c>
      <c r="Q27">
        <v>19.829999999999998</v>
      </c>
    </row>
    <row r="28" spans="1:17" x14ac:dyDescent="0.2">
      <c r="A28" s="1">
        <f>Competitors!A27</f>
        <v>27</v>
      </c>
      <c r="B28" t="str">
        <f>Competitors!B27</f>
        <v>Briggs</v>
      </c>
      <c r="C28" t="str">
        <f>Competitors!C27</f>
        <v>Richard</v>
      </c>
      <c r="D28" t="str">
        <f>Competitors!D27</f>
        <v>Citrus County SO</v>
      </c>
      <c r="G28">
        <f t="shared" si="0"/>
        <v>0</v>
      </c>
      <c r="J28">
        <v>27</v>
      </c>
      <c r="K28">
        <v>18</v>
      </c>
      <c r="L28" t="s">
        <v>113</v>
      </c>
      <c r="M28" t="s">
        <v>89</v>
      </c>
      <c r="N28" t="s">
        <v>72</v>
      </c>
      <c r="O28">
        <v>0</v>
      </c>
      <c r="P28">
        <v>19.649999999999999</v>
      </c>
      <c r="Q28">
        <v>19.649999999999999</v>
      </c>
    </row>
    <row r="29" spans="1:17" x14ac:dyDescent="0.2">
      <c r="A29" s="1">
        <f>Competitors!A28</f>
        <v>28</v>
      </c>
      <c r="B29" t="str">
        <f>Competitors!B28</f>
        <v>Tim</v>
      </c>
      <c r="C29" t="str">
        <f>Competitors!C28</f>
        <v>Kevin</v>
      </c>
      <c r="D29" t="str">
        <f>Competitors!D28</f>
        <v>Leon County SO</v>
      </c>
      <c r="E29">
        <v>0</v>
      </c>
      <c r="F29">
        <v>26.9</v>
      </c>
      <c r="G29">
        <f t="shared" si="0"/>
        <v>26.9</v>
      </c>
      <c r="J29">
        <v>28</v>
      </c>
      <c r="K29">
        <v>31</v>
      </c>
      <c r="L29" t="s">
        <v>104</v>
      </c>
      <c r="M29" t="s">
        <v>35</v>
      </c>
      <c r="N29" t="s">
        <v>76</v>
      </c>
      <c r="O29">
        <v>0</v>
      </c>
      <c r="P29">
        <v>18.88</v>
      </c>
      <c r="Q29">
        <v>18.88</v>
      </c>
    </row>
    <row r="30" spans="1:17" x14ac:dyDescent="0.2">
      <c r="A30" s="1">
        <f>Competitors!A29</f>
        <v>29</v>
      </c>
      <c r="B30" t="str">
        <f>Competitors!B29</f>
        <v>McKoy</v>
      </c>
      <c r="C30" t="str">
        <f>Competitors!C29</f>
        <v>Mikell</v>
      </c>
      <c r="D30" t="str">
        <f>Competitors!D29</f>
        <v>Alachua County SO</v>
      </c>
      <c r="E30">
        <v>0</v>
      </c>
      <c r="F30">
        <v>13.23</v>
      </c>
      <c r="G30">
        <f t="shared" si="0"/>
        <v>13.23</v>
      </c>
      <c r="J30">
        <v>29</v>
      </c>
      <c r="K30">
        <v>11</v>
      </c>
      <c r="L30" t="s">
        <v>119</v>
      </c>
      <c r="M30" t="s">
        <v>84</v>
      </c>
      <c r="N30" t="s">
        <v>72</v>
      </c>
      <c r="O30">
        <v>0</v>
      </c>
      <c r="P30">
        <v>17.75</v>
      </c>
      <c r="Q30">
        <v>17.75</v>
      </c>
    </row>
    <row r="31" spans="1:17" x14ac:dyDescent="0.2">
      <c r="A31" s="1">
        <f>Competitors!A30</f>
        <v>30</v>
      </c>
      <c r="B31" t="str">
        <f>Competitors!B30</f>
        <v>Fagan</v>
      </c>
      <c r="C31" t="str">
        <f>Competitors!C30</f>
        <v>Charlie</v>
      </c>
      <c r="D31" t="str">
        <f>Competitors!D30</f>
        <v>Seminole County SO</v>
      </c>
      <c r="E31">
        <v>0</v>
      </c>
      <c r="F31">
        <v>56.46</v>
      </c>
      <c r="G31">
        <f t="shared" si="0"/>
        <v>56.46</v>
      </c>
      <c r="J31">
        <v>30</v>
      </c>
      <c r="K31">
        <v>29</v>
      </c>
      <c r="L31" t="s">
        <v>106</v>
      </c>
      <c r="M31" t="s">
        <v>97</v>
      </c>
      <c r="N31" t="s">
        <v>76</v>
      </c>
      <c r="O31">
        <v>0</v>
      </c>
      <c r="P31">
        <v>13.23</v>
      </c>
      <c r="Q31">
        <v>13.23</v>
      </c>
    </row>
    <row r="32" spans="1:17" x14ac:dyDescent="0.2">
      <c r="A32" s="1">
        <f>Competitors!A31</f>
        <v>31</v>
      </c>
      <c r="B32" t="str">
        <f>Competitors!B31</f>
        <v>Steele</v>
      </c>
      <c r="C32" t="str">
        <f>Competitors!C31</f>
        <v>Thomas</v>
      </c>
      <c r="D32" t="str">
        <f>Competitors!D31</f>
        <v>Alachua County SO</v>
      </c>
      <c r="E32">
        <v>0</v>
      </c>
      <c r="F32">
        <v>18.88</v>
      </c>
      <c r="G32">
        <f t="shared" si="0"/>
        <v>18.88</v>
      </c>
      <c r="J32">
        <v>31</v>
      </c>
      <c r="K32">
        <v>10</v>
      </c>
      <c r="L32" t="s">
        <v>32</v>
      </c>
      <c r="M32" t="s">
        <v>33</v>
      </c>
      <c r="N32" t="s">
        <v>68</v>
      </c>
      <c r="O32">
        <v>0</v>
      </c>
      <c r="P32">
        <v>7.79</v>
      </c>
      <c r="Q32">
        <v>7.79</v>
      </c>
    </row>
    <row r="33" spans="1:17" x14ac:dyDescent="0.2">
      <c r="A33" s="1">
        <f>Competitors!A32</f>
        <v>32</v>
      </c>
      <c r="B33" t="str">
        <f>Competitors!B32</f>
        <v>Barrett</v>
      </c>
      <c r="C33" t="str">
        <f>Competitors!C32</f>
        <v>Scott</v>
      </c>
      <c r="D33" t="str">
        <f>Competitors!D32</f>
        <v>Florida State University PD</v>
      </c>
      <c r="E33">
        <v>1</v>
      </c>
      <c r="F33">
        <v>6.09</v>
      </c>
      <c r="G33">
        <f t="shared" si="0"/>
        <v>66.09</v>
      </c>
      <c r="K33">
        <v>4</v>
      </c>
      <c r="L33" t="s">
        <v>123</v>
      </c>
      <c r="M33" t="s">
        <v>80</v>
      </c>
      <c r="N33" t="s">
        <v>69</v>
      </c>
      <c r="O33">
        <v>0</v>
      </c>
      <c r="Q33">
        <v>0</v>
      </c>
    </row>
    <row r="34" spans="1:17" x14ac:dyDescent="0.2">
      <c r="A34" s="1">
        <f>Competitors!A33</f>
        <v>33</v>
      </c>
      <c r="B34" t="str">
        <f>Competitors!B33</f>
        <v>Cail</v>
      </c>
      <c r="C34" t="str">
        <f>Competitors!C33</f>
        <v>Jody</v>
      </c>
      <c r="D34" t="str">
        <f>Competitors!D33</f>
        <v>Alachua County SO</v>
      </c>
      <c r="E34">
        <v>0</v>
      </c>
      <c r="F34">
        <v>21.9</v>
      </c>
      <c r="G34">
        <f t="shared" si="0"/>
        <v>21.9</v>
      </c>
      <c r="K34" t="e">
        <v>#REF!</v>
      </c>
      <c r="L34" t="e">
        <v>#REF!</v>
      </c>
      <c r="M34" t="e">
        <v>#REF!</v>
      </c>
      <c r="N34" t="e">
        <v>#REF!</v>
      </c>
      <c r="Q34">
        <v>0</v>
      </c>
    </row>
    <row r="35" spans="1:17" x14ac:dyDescent="0.2">
      <c r="A35" s="1">
        <f>Competitors!A34</f>
        <v>34</v>
      </c>
      <c r="B35" t="str">
        <f>Competitors!B34</f>
        <v>Bailey</v>
      </c>
      <c r="C35" t="str">
        <f>Competitors!C34</f>
        <v>Ryan</v>
      </c>
      <c r="D35" t="str">
        <f>Competitors!D34</f>
        <v>Florida State University PD</v>
      </c>
      <c r="E35">
        <v>0</v>
      </c>
      <c r="F35">
        <v>26.2</v>
      </c>
      <c r="G35">
        <f t="shared" si="0"/>
        <v>26.2</v>
      </c>
      <c r="K35">
        <v>23</v>
      </c>
      <c r="L35" t="s">
        <v>110</v>
      </c>
      <c r="M35" t="s">
        <v>41</v>
      </c>
      <c r="N35" t="s">
        <v>73</v>
      </c>
      <c r="Q35">
        <v>0</v>
      </c>
    </row>
    <row r="36" spans="1:17" x14ac:dyDescent="0.2">
      <c r="A36" s="1">
        <f>Competitors!A35</f>
        <v>35</v>
      </c>
      <c r="B36" t="str">
        <f>Competitors!B35</f>
        <v>Hernandez</v>
      </c>
      <c r="C36" t="str">
        <f>Competitors!C35</f>
        <v>Bernabe</v>
      </c>
      <c r="D36" t="str">
        <f>Competitors!D35</f>
        <v>Leon County SO</v>
      </c>
      <c r="E36">
        <v>0</v>
      </c>
      <c r="F36">
        <v>25.61</v>
      </c>
      <c r="G36">
        <f t="shared" si="0"/>
        <v>25.61</v>
      </c>
      <c r="K36">
        <v>24</v>
      </c>
      <c r="L36" t="s">
        <v>38</v>
      </c>
      <c r="M36" t="s">
        <v>93</v>
      </c>
      <c r="N36" t="s">
        <v>67</v>
      </c>
      <c r="Q36">
        <v>0</v>
      </c>
    </row>
    <row r="37" spans="1:17" x14ac:dyDescent="0.2">
      <c r="A37" s="1">
        <f>Competitors!A36</f>
        <v>36</v>
      </c>
      <c r="B37" t="str">
        <f>Competitors!B36</f>
        <v>Glover</v>
      </c>
      <c r="C37" t="str">
        <f>Competitors!C36</f>
        <v>Jason</v>
      </c>
      <c r="D37" t="str">
        <f>Competitors!D36</f>
        <v>Leon County SO</v>
      </c>
      <c r="E37">
        <v>0</v>
      </c>
      <c r="F37">
        <v>34.68</v>
      </c>
      <c r="G37">
        <f t="shared" si="0"/>
        <v>34.68</v>
      </c>
      <c r="K37">
        <v>27</v>
      </c>
      <c r="L37" t="s">
        <v>107</v>
      </c>
      <c r="M37" t="s">
        <v>44</v>
      </c>
      <c r="N37" t="s">
        <v>75</v>
      </c>
      <c r="Q37">
        <v>0</v>
      </c>
    </row>
  </sheetData>
  <sortState ref="K2:Q37">
    <sortCondition descending="1" ref="Q2:Q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Competitors</vt:lpstr>
      <vt:lpstr>Total Scores</vt:lpstr>
      <vt:lpstr>Challenge Ride</vt:lpstr>
      <vt:lpstr>Team Score</vt:lpstr>
      <vt:lpstr>Mr. Rodeo</vt:lpstr>
      <vt:lpstr>Division Results</vt:lpstr>
      <vt:lpstr>Division Rslts Final</vt:lpstr>
      <vt:lpstr>$Challenge Ride$</vt:lpstr>
      <vt:lpstr>Slow Ride</vt:lpstr>
      <vt:lpstr>Sheet1</vt:lpstr>
      <vt:lpstr>'Division Rslts Final'!Print_Area</vt:lpstr>
    </vt:vector>
  </TitlesOfParts>
  <Company>Leon County 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City of Tallahassee</cp:lastModifiedBy>
  <cp:lastPrinted>2016-05-07T23:37:20Z</cp:lastPrinted>
  <dcterms:created xsi:type="dcterms:W3CDTF">2009-02-20T20:10:52Z</dcterms:created>
  <dcterms:modified xsi:type="dcterms:W3CDTF">2016-07-05T18:16:49Z</dcterms:modified>
</cp:coreProperties>
</file>